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Kesk 12/Muudatus nr 1/"/>
    </mc:Choice>
  </mc:AlternateContent>
  <xr:revisionPtr revIDLastSave="5" documentId="13_ncr:1_{A9953668-ED81-43AD-A252-9E8E2F88CA45}" xr6:coauthVersionLast="47" xr6:coauthVersionMax="47" xr10:uidLastSave="{1895C4B5-E481-4F42-9917-CEDD176E736E}"/>
  <workbookProtection workbookAlgorithmName="SHA-512" workbookHashValue="L6zyBEidbbOLsYfAYYza5z3jIO23uABjGX+GlcrIBIG06/1wattKNR2U4fP1P1aLWMUtUDds00lilgtQIJ2TNw==" workbookSaltValue="CfZ3jhBpdVKIUTcFVP/75w=="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<sst xmlns="http://schemas.openxmlformats.org/spreadsheetml/2006/main" count="1531" uniqueCount="389">
  <si>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</si>
  <si>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</si>
  <si>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</si>
  <si>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</si>
  <si>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</si>
  <si>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</si>
  <si>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</si>
  <si>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</si>
  <si>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</si>
  <si>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</si>
  <si>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</si>
  <si>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</si>
  <si>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</si>
  <si>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</si>
  <si>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</si>
  <si>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</si>
  <si>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</si>
  <si>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</si>
  <si>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</si>
  <si>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</si>
  <si>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</si>
  <si>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</si>
  <si>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</si>
  <si>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</si>
  <si>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</si>
  <si>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</si>
  <si>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</si>
  <si>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</si>
  <si>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</si>
  <si>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</si>
  <si>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</si>
  <si>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</si>
  <si>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</si>
  <si>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</si>
  <si>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</si>
  <si>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</si>
  <si>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</si>
  <si>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</si>
  <si>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</si>
  <si>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</si>
  <si>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</si>
  <si>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</si>
  <si>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</si>
  <si>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</si>
  <si>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</si>
  <si>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</si>
  <si>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</si>
  <si>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</si>
  <si>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</si>
  <si>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</si>
  <si>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</si>
  <si>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</si>
  <si>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</si>
  <si>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</si>
  <si>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</si>
  <si>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</si>
  <si>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</si>
  <si>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</si>
  <si>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</si>
  <si>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</si>
  <si>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</si>
  <si>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</si>
  <si>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</si>
  <si>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</si>
  <si>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</si>
  <si>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</si>
  <si>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</si>
  <si>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</si>
  <si>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</si>
  <si>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</si>
  <si>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</si>
  <si>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</si>
  <si>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</si>
  <si>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</si>
  <si>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</si>
  <si>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</si>
  <si>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</si>
  <si>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</si>
  <si>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</si>
  <si>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</si>
  <si>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</si>
  <si>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</si>
  <si>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</si>
  <si>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</si>
  <si>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</si>
  <si>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</si>
  <si>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</si>
  <si>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</si>
  <si>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</si>
  <si>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</si>
  <si>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</si>
  <si>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</si>
  <si>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</si>
  <si>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</si>
  <si>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</si>
  <si>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</si>
  <si>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</si>
  <si>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</si>
  <si>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</si>
  <si>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</si>
  <si>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</si>
  <si>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</si>
  <si>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</si>
  <si>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</si>
  <si>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</si>
  <si>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</si>
  <si>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</si>
  <si>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</si>
  <si>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</si>
  <si>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</si>
  <si>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</si>
  <si>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</si>
  <si>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</si>
  <si>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</si>
  <si>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</si>
  <si>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</si>
  <si>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</si>
  <si>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</si>
  <si>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</si>
  <si>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</si>
  <si>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</si>
  <si>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</si>
  <si>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</si>
  <si>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</si>
  <si>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</si>
  <si>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</si>
  <si>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</si>
  <si>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</si>
  <si>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</si>
  <si>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</si>
  <si>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</si>
  <si>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</si>
  <si>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</si>
  <si>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</si>
  <si>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</si>
  <si>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</si>
  <si>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</si>
  <si>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</si>
  <si>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</si>
  <si>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</si>
  <si>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</si>
  <si>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</si>
  <si>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</si>
  <si>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</si>
  <si>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</si>
  <si>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</si>
  <si>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</si>
  <si>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</si>
  <si>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</si>
  <si>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</si>
  <si>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</si>
  <si>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</si>
  <si>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</si>
  <si>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</si>
  <si>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</si>
  <si>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</si>
  <si>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</si>
  <si>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</si>
  <si>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</si>
  <si>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</si>
  <si>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</si>
  <si>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</si>
  <si>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</si>
  <si>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</si>
  <si>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</si>
  <si>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</si>
  <si>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</si>
  <si>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</si>
  <si>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</si>
  <si>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</si>
  <si>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</si>
  <si>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</si>
  <si>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</si>
  <si>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</si>
  <si>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</si>
  <si>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</si>
  <si>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</si>
  <si>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</si>
  <si>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</si>
  <si>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</si>
  <si>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</si>
  <si>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</si>
  <si>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</si>
  <si>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</si>
  <si>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</si>
  <si>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</si>
  <si>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</si>
  <si>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</si>
  <si>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</si>
  <si>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</si>
  <si>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</si>
  <si>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</si>
  <si>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</si>
  <si>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</si>
  <si>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</si>
  <si>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</si>
  <si>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</si>
  <si>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</si>
  <si>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</si>
  <si>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</si>
  <si>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</si>
  <si>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</si>
  <si>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</si>
  <si>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</si>
  <si>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</si>
  <si>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</si>
  <si>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</si>
  <si>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</si>
  <si>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</si>
  <si>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</si>
  <si>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</si>
  <si>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</si>
  <si>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</si>
  <si>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</si>
  <si>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</si>
  <si>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</si>
  <si>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</si>
  <si>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</si>
  <si>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</si>
  <si>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</si>
  <si>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</si>
  <si>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</si>
  <si>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</si>
  <si>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</si>
  <si>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</si>
  <si>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</si>
  <si>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</si>
  <si>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</si>
  <si>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</si>
  <si>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</si>
  <si>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</si>
  <si>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</si>
  <si>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</si>
  <si>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</si>
  <si>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</si>
  <si>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</si>
  <si>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</si>
  <si>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</si>
  <si>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</si>
  <si>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</si>
  <si>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</si>
  <si>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</si>
  <si>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</si>
  <si>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</si>
  <si>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</si>
  <si>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</si>
  <si>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</si>
  <si>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</si>
  <si>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</si>
  <si>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</si>
  <si>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</si>
  <si>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</si>
  <si>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</si>
  <si>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</si>
  <si>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</si>
  <si>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</si>
  <si>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</si>
  <si>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</si>
  <si>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</si>
  <si>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</si>
  <si>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</si>
  <si>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</si>
  <si>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</si>
  <si>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</si>
  <si>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</si>
  <si>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</si>
  <si>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</si>
  <si>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</si>
  <si>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</si>
  <si>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</si>
  <si>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</si>
  <si>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</si>
  <si>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</si>
  <si>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</si>
  <si>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</si>
  <si>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</si>
  <si>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</si>
  <si>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</si>
  <si>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</si>
  <si>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</si>
  <si>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</si>
  <si>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</si>
  <si>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</si>
  <si>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</si>
  <si>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</si>
  <si>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</si>
  <si>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</si>
  <si>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</si>
  <si>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</si>
  <si>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</si>
  <si>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</si>
  <si>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</si>
  <si>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</si>
  <si>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</si>
  <si>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</si>
  <si>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</si>
  <si>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</si>
  <si>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</si>
  <si>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</si>
  <si>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</si>
  <si>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</si>
  <si>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</si>
  <si>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</si>
  <si>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</si>
  <si>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</si>
  <si>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</si>
  <si>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</si>
  <si>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</si>
  <si>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</si>
  <si>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</si>
  <si>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</si>
  <si>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</si>
  <si>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</si>
  <si>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</si>
  <si>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</si>
  <si>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</si>
  <si>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</si>
  <si>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</si>
  <si>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</si>
  <si>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</si>
  <si>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</si>
  <si>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</si>
  <si>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</si>
  <si>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</si>
  <si>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</si>
  <si>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</si>
  <si>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</si>
  <si>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</si>
  <si>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</si>
  <si>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</si>
  <si>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</si>
  <si>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</si>
  <si>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</si>
  <si>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</si>
  <si>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</si>
  <si>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</si>
  <si>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</si>
  <si>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</si>
  <si>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</si>
  <si>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</si>
  <si>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</si>
  <si>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</si>
  <si>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</si>
  <si>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</si>
  <si>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</si>
  <si>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</si>
  <si>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</si>
  <si>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</si>
  <si>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</si>
  <si>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</si>
  <si>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</si>
  <si>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</si>
  <si>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</si>
  <si>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</si>
  <si>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</si>
  <si>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</si>
  <si>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</si>
  <si>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</si>
  <si>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</si>
  <si>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</si>
  <si>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</si>
  <si>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</si>
  <si>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</si>
  <si>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</si>
  <si>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</si>
  <si>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</si>
  <si>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</si>
  <si>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</si>
  <si>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</si>
  <si>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</si>
  <si>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</si>
  <si>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Kesk tn 12, Valga linn, Valga vald, Valga maakond</t>
  </si>
  <si>
    <t>7683-23</t>
  </si>
  <si>
    <t>Ranet Leets</t>
  </si>
  <si>
    <t>G101</t>
  </si>
  <si>
    <t>G102</t>
  </si>
  <si>
    <t>G103</t>
  </si>
  <si>
    <t>G104</t>
  </si>
  <si>
    <t>G105</t>
  </si>
  <si>
    <t>G106</t>
  </si>
  <si>
    <t>G107</t>
  </si>
  <si>
    <t>G108</t>
  </si>
  <si>
    <t>G109</t>
  </si>
  <si>
    <t>G110</t>
  </si>
  <si>
    <t>G111</t>
  </si>
  <si>
    <t>G112</t>
  </si>
  <si>
    <t>G201</t>
  </si>
  <si>
    <t>Rahandusministeerium</t>
  </si>
  <si>
    <t>KESK12VALGA_20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</si>
</sst>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1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sheetView>
  </sheetViews>
  <sheetFormatPr defaultColWidth="9.140625" defaultRowHeight="15" outlineLevelCol="1" x14ac:dyDescent="0.25"/>
  <cols>
    <col min="1" max="1" width="9.85546875" style="9" bestFit="1" customWidth="1"/>
    <col min="2" max="2" width="12.140625" style="57"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59"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Rahandusministeerium</v>
      </c>
      <c r="K2" s="13" t="str">
        <f ca="1">Eksplikatsioon!P4</f>
        <v>Aktiivne vakantsus</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Aktiivne vakantsus</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row>
    <row r="3" spans="1:59" x14ac:dyDescent="0.25">
      <c r="A3" s="25" t="str">
        <f>IF(Eksplikatsioon!A5=0,"",Eksplikatsioon!A5)</f>
        <v>01</v>
      </c>
      <c r="B3" s="58" t="str">
        <f>IF(Eksplikatsioon!B5=0,"",Eksplikatsioon!B5)</f>
        <v>G101</v>
      </c>
      <c r="C3" s="25" t="str">
        <f>IF(Eksplikatsioon!C5=0,"",Eksplikatsioon!C5)</f>
        <v>ÜÜRITAV PIND</v>
      </c>
      <c r="D3" s="25" t="str">
        <f>IF(Eksplikatsioon!D5=0,"",Eksplikatsioon!D5)</f>
        <v>Garaaž</v>
      </c>
      <c r="E3" s="56">
        <f>IF(Eksplikatsioon!F5=0,"",Eksplikatsioon!F5)</f>
        <v>48.3</v>
      </c>
      <c r="F3" s="25" t="str">
        <f>IF(Eksplikatsioon!H5=0,"",Eksplikatsioon!H5)</f>
        <v/>
      </c>
      <c r="G3" s="25" t="str">
        <f>IF(Eksplikatsioon!J5=0,"",Eksplikatsioon!J5)</f>
        <v>Ainukasutuses pind</v>
      </c>
      <c r="H3" s="25" t="str">
        <f>IF(Eksplikatsioon!K5=0,"",Eksplikatsioon!K5)</f>
        <v>Rahandusministeerium</v>
      </c>
      <c r="I3" s="25" t="str">
        <f>IF(Eksplikatsioon!L5=0,"",Eksplikatsioon!L5)</f>
        <v>KESK12VALGA_20</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Rahandusministeerium</v>
      </c>
      <c r="AX3" s="39" t="str">
        <f t="shared" ref="AX3" si="0">IF(BG3&lt;&gt;"",BG3,"")</f>
        <v>KESK12VALGA_20</v>
      </c>
      <c r="AY3" s="37">
        <f>IF(BF3&lt;&gt;"",IF(SUMIFS(E:E,H:H,AW3,G:G,"Ainukasutuses pind",C:C,"ÜÜRITAV PIND")=0,0,SUMIFS(E:E,H:H,AW3,G:G,"Ainukasutuses pind",C:C,"ÜÜRITAV PIND")),IF(AW3="Aktiivne vakantsus",SUMIFS(E:E,C:C,"üüritav pind",G:G,"ainukasutuses pind")-SUM($AY$2:AY2),IF(AW3="Üüritav pind kokku",SUM($AY$2:AY2),"")))</f>
        <v>198.9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198.9</v>
      </c>
      <c r="BD3" s="47">
        <f ca="1">IFERROR(IF(AND(AW3&lt;&gt;"passiivne vakantsus"),BC3/(SUMIFS(BC:BC,AW:AW,"Üüritav pind kokku")),""),"")</f>
        <v>1</v>
      </c>
      <c r="BF3" s="38" t="s">
        <v>387</v>
      </c>
      <c r="BG3" s="38" t="s">
        <v>388</v>
      </c>
    </row>
    <row r="4" spans="1:59" x14ac:dyDescent="0.25">
      <c r="A4" s="25" t="str">
        <f>IF(Eksplikatsioon!A6=0,"",Eksplikatsioon!A6)</f>
        <v>01</v>
      </c>
      <c r="B4" s="58" t="str">
        <f>IF(Eksplikatsioon!B6=0,"",Eksplikatsioon!B6)</f>
        <v>G102</v>
      </c>
      <c r="C4" s="25" t="str">
        <f>IF(Eksplikatsioon!C6=0,"",Eksplikatsioon!C6)</f>
        <v>ÜÜRITAV PIND</v>
      </c>
      <c r="D4" s="25" t="str">
        <f>IF(Eksplikatsioon!D6=0,"",Eksplikatsioon!D6)</f>
        <v>Garaaž</v>
      </c>
      <c r="E4" s="56">
        <f>IF(Eksplikatsioon!F6=0,"",Eksplikatsioon!F6)</f>
        <v>76.7</v>
      </c>
      <c r="F4" s="25" t="str">
        <f>IF(Eksplikatsioon!H6=0,"",Eksplikatsioon!H6)</f>
        <v/>
      </c>
      <c r="G4" s="25" t="str">
        <f>IF(Eksplikatsioon!J6=0,"",Eksplikatsioon!J6)</f>
        <v>Ainukasutuses pind</v>
      </c>
      <c r="H4" s="25" t="str">
        <f>IF(Eksplikatsioon!K6=0,"",Eksplikatsioon!K6)</f>
        <v>Rahandusministeerium</v>
      </c>
      <c r="I4" s="25" t="str">
        <f>IF(Eksplikatsioon!L6=0,"",Eksplikatsioon!L6)</f>
        <v>KESK12VALGA_20</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f t="shared" ref="BD4:BD9" ca="1" si="4">IFERROR(IF(AND(AW4&lt;&gt;"passiivne vakantsus"),BC4/(SUMIFS(BC:BC,AW:AW,"Üüritav pind kokku")),""),"")</f>
        <v>0</v>
      </c>
      <c r="BF4" s="38"/>
      <c r="BG4" s="38"/>
    </row>
    <row r="5" spans="1:59" x14ac:dyDescent="0.25">
      <c r="A5" s="25" t="str">
        <f>IF(Eksplikatsioon!A7=0,"",Eksplikatsioon!A7)</f>
        <v>01</v>
      </c>
      <c r="B5" s="58" t="str">
        <f>IF(Eksplikatsioon!B7=0,"",Eksplikatsioon!B7)</f>
        <v>G103</v>
      </c>
      <c r="C5" s="25" t="str">
        <f>IF(Eksplikatsioon!C7=0,"",Eksplikatsioon!C7)</f>
        <v>ÜÜRITAV PIND</v>
      </c>
      <c r="D5" s="25" t="str">
        <f>IF(Eksplikatsioon!D7=0,"",Eksplikatsioon!D7)</f>
        <v>Hoiuruum/Ladu</v>
      </c>
      <c r="E5" s="56">
        <f>IF(Eksplikatsioon!F7=0,"",Eksplikatsioon!F7)</f>
        <v>9.1</v>
      </c>
      <c r="F5" s="25" t="str">
        <f>IF(Eksplikatsioon!H7=0,"",Eksplikatsioon!H7)</f>
        <v/>
      </c>
      <c r="G5" s="25" t="str">
        <f>IF(Eksplikatsioon!J7=0,"",Eksplikatsioon!J7)</f>
        <v>Ainukasutuses pind</v>
      </c>
      <c r="H5" s="25" t="str">
        <f>IF(Eksplikatsioon!K7=0,"",Eksplikatsioon!K7)</f>
        <v>Rahandusministeerium</v>
      </c>
      <c r="I5" s="25" t="str">
        <f>IF(Eksplikatsioon!L7=0,"",Eksplikatsioon!L7)</f>
        <v>KESK12VALGA_20</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198.9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198.9</v>
      </c>
      <c r="BD5" s="47">
        <f t="shared" ca="1" si="4"/>
        <v>1</v>
      </c>
      <c r="BF5" s="38"/>
      <c r="BG5" s="38"/>
    </row>
    <row r="6" spans="1:59" x14ac:dyDescent="0.25">
      <c r="A6" s="25" t="str">
        <f>IF(Eksplikatsioon!A8=0,"",Eksplikatsioon!A8)</f>
        <v>01</v>
      </c>
      <c r="B6" s="58" t="str">
        <f>IF(Eksplikatsioon!B8=0,"",Eksplikatsioon!B8)</f>
        <v>G104</v>
      </c>
      <c r="C6" s="25" t="str">
        <f>IF(Eksplikatsioon!C8=0,"",Eksplikatsioon!C8)</f>
        <v>ÜÜRITAV PIND</v>
      </c>
      <c r="D6" s="25" t="str">
        <f>IF(Eksplikatsioon!D8=0,"",Eksplikatsioon!D8)</f>
        <v>Tuulekoda</v>
      </c>
      <c r="E6" s="56">
        <f>IF(Eksplikatsioon!F8=0,"",Eksplikatsioon!F8)</f>
        <v>3</v>
      </c>
      <c r="F6" s="25" t="str">
        <f>IF(Eksplikatsioon!H8=0,"",Eksplikatsioon!H8)</f>
        <v/>
      </c>
      <c r="G6" s="25" t="str">
        <f>IF(Eksplikatsioon!J8=0,"",Eksplikatsioon!J8)</f>
        <v>Ainukasutuses pind</v>
      </c>
      <c r="H6" s="25" t="str">
        <f>IF(Eksplikatsioon!K8=0,"",Eksplikatsioon!K8)</f>
        <v>Rahandusministeerium</v>
      </c>
      <c r="I6" s="25" t="str">
        <f>IF(Eksplikatsioon!L8=0,"",Eksplikatsioon!L8)</f>
        <v>KESK12VALGA_20</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x14ac:dyDescent="0.25">
      <c r="A7" s="25" t="str">
        <f>IF(Eksplikatsioon!A9=0,"",Eksplikatsioon!A9)</f>
        <v>01</v>
      </c>
      <c r="B7" s="58" t="str">
        <f>IF(Eksplikatsioon!B9=0,"",Eksplikatsioon!B9)</f>
        <v>G105</v>
      </c>
      <c r="C7" s="25" t="str">
        <f>IF(Eksplikatsioon!C9=0,"",Eksplikatsioon!C9)</f>
        <v>ÜÜRITAV PIND</v>
      </c>
      <c r="D7" s="25" t="str">
        <f>IF(Eksplikatsioon!D9=0,"",Eksplikatsioon!D9)</f>
        <v>Garderoob</v>
      </c>
      <c r="E7" s="56">
        <f>IF(Eksplikatsioon!F9=0,"",Eksplikatsioon!F9)</f>
        <v>19.7</v>
      </c>
      <c r="F7" s="25" t="str">
        <f>IF(Eksplikatsioon!H9=0,"",Eksplikatsioon!H9)</f>
        <v/>
      </c>
      <c r="G7" s="25" t="str">
        <f>IF(Eksplikatsioon!J9=0,"",Eksplikatsioon!J9)</f>
        <v>Ainukasutuses pind</v>
      </c>
      <c r="H7" s="25" t="str">
        <f>IF(Eksplikatsioon!K9=0,"",Eksplikatsioon!K9)</f>
        <v>Rahandusministeerium</v>
      </c>
      <c r="I7" s="25" t="str">
        <f>IF(Eksplikatsioon!L9=0,"",Eksplikatsioon!L9)</f>
        <v>KESK12VALGA_20</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5" t="str">
        <f>IF(Eksplikatsioon!A10=0,"",Eksplikatsioon!A10)</f>
        <v>01</v>
      </c>
      <c r="B8" s="58" t="str">
        <f>IF(Eksplikatsioon!B10=0,"",Eksplikatsioon!B10)</f>
        <v>G106</v>
      </c>
      <c r="C8" s="25" t="str">
        <f>IF(Eksplikatsioon!C10=0,"",Eksplikatsioon!C10)</f>
        <v>ÜÜRITAV PIND</v>
      </c>
      <c r="D8" s="25" t="str">
        <f>IF(Eksplikatsioon!D10=0,"",Eksplikatsioon!D10)</f>
        <v>Pesuruum</v>
      </c>
      <c r="E8" s="56">
        <f>IF(Eksplikatsioon!F10=0,"",Eksplikatsioon!F10)</f>
        <v>6.6</v>
      </c>
      <c r="F8" s="25" t="str">
        <f>IF(Eksplikatsioon!H10=0,"",Eksplikatsioon!H10)</f>
        <v/>
      </c>
      <c r="G8" s="25" t="str">
        <f>IF(Eksplikatsioon!J10=0,"",Eksplikatsioon!J10)</f>
        <v>Ainukasutuses pind</v>
      </c>
      <c r="H8" s="25" t="str">
        <f>IF(Eksplikatsioon!K10=0,"",Eksplikatsioon!K10)</f>
        <v>Rahandusministeerium</v>
      </c>
      <c r="I8" s="25" t="str">
        <f>IF(Eksplikatsioon!L10=0,"",Eksplikatsioon!L10)</f>
        <v>KESK12VALGA_20</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5" t="str">
        <f>IF(Eksplikatsioon!A11=0,"",Eksplikatsioon!A11)</f>
        <v>01</v>
      </c>
      <c r="B9" s="58" t="str">
        <f>IF(Eksplikatsioon!B11=0,"",Eksplikatsioon!B11)</f>
        <v>G107</v>
      </c>
      <c r="C9" s="25" t="str">
        <f>IF(Eksplikatsioon!C11=0,"",Eksplikatsioon!C11)</f>
        <v>ÜÜRITAV PIND</v>
      </c>
      <c r="D9" s="25" t="str">
        <f>IF(Eksplikatsioon!D11=0,"",Eksplikatsioon!D11)</f>
        <v>Riietusruum</v>
      </c>
      <c r="E9" s="56">
        <f>IF(Eksplikatsioon!F11=0,"",Eksplikatsioon!F11)</f>
        <v>4.9000000000000004</v>
      </c>
      <c r="F9" s="25" t="str">
        <f>IF(Eksplikatsioon!H11=0,"",Eksplikatsioon!H11)</f>
        <v/>
      </c>
      <c r="G9" s="25" t="str">
        <f>IF(Eksplikatsioon!J11=0,"",Eksplikatsioon!J11)</f>
        <v>Ainukasutuses pind</v>
      </c>
      <c r="H9" s="25" t="str">
        <f>IF(Eksplikatsioon!K11=0,"",Eksplikatsioon!K11)</f>
        <v>Rahandusministeerium</v>
      </c>
      <c r="I9" s="25" t="str">
        <f>IF(Eksplikatsioon!L11=0,"",Eksplikatsioon!L11)</f>
        <v>KESK12VALGA_20</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5" t="str">
        <f>IF(Eksplikatsioon!A12=0,"",Eksplikatsioon!A12)</f>
        <v>01</v>
      </c>
      <c r="B10" s="58" t="str">
        <f>IF(Eksplikatsioon!B12=0,"",Eksplikatsioon!B12)</f>
        <v>G108</v>
      </c>
      <c r="C10" s="25" t="str">
        <f>IF(Eksplikatsioon!C12=0,"",Eksplikatsioon!C12)</f>
        <v>ÜÜRITAV PIND</v>
      </c>
      <c r="D10" s="25" t="str">
        <f>IF(Eksplikatsioon!D12=0,"",Eksplikatsioon!D12)</f>
        <v>Pesuruum</v>
      </c>
      <c r="E10" s="56">
        <f>IF(Eksplikatsioon!F12=0,"",Eksplikatsioon!F12)</f>
        <v>7.6</v>
      </c>
      <c r="F10" s="25" t="str">
        <f>IF(Eksplikatsioon!H12=0,"",Eksplikatsioon!H12)</f>
        <v/>
      </c>
      <c r="G10" s="25" t="str">
        <f>IF(Eksplikatsioon!J12=0,"",Eksplikatsioon!J12)</f>
        <v>Ainukasutuses pind</v>
      </c>
      <c r="H10" s="25" t="str">
        <f>IF(Eksplikatsioon!K12=0,"",Eksplikatsioon!K12)</f>
        <v>Rahandusministeerium</v>
      </c>
      <c r="I10" s="25" t="str">
        <f>IF(Eksplikatsioon!L12=0,"",Eksplikatsioon!L12)</f>
        <v>KESK12VALGA_20</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5" t="str">
        <f>IF(Eksplikatsioon!A13=0,"",Eksplikatsioon!A13)</f>
        <v>01</v>
      </c>
      <c r="B11" s="58" t="str">
        <f>IF(Eksplikatsioon!B13=0,"",Eksplikatsioon!B13)</f>
        <v>G109</v>
      </c>
      <c r="C11" s="25" t="str">
        <f>IF(Eksplikatsioon!C13=0,"",Eksplikatsioon!C13)</f>
        <v>ÜÜRITAV PIND</v>
      </c>
      <c r="D11" s="25" t="str">
        <f>IF(Eksplikatsioon!D13=0,"",Eksplikatsioon!D13)</f>
        <v>Leiliruum</v>
      </c>
      <c r="E11" s="56">
        <f>IF(Eksplikatsioon!F13=0,"",Eksplikatsioon!F13)</f>
        <v>6.4</v>
      </c>
      <c r="F11" s="25" t="str">
        <f>IF(Eksplikatsioon!H13=0,"",Eksplikatsioon!H13)</f>
        <v/>
      </c>
      <c r="G11" s="25" t="str">
        <f>IF(Eksplikatsioon!J13=0,"",Eksplikatsioon!J13)</f>
        <v>Ainukasutuses pind</v>
      </c>
      <c r="H11" s="25" t="str">
        <f>IF(Eksplikatsioon!K13=0,"",Eksplikatsioon!K13)</f>
        <v>Rahandusministeerium</v>
      </c>
      <c r="I11" s="25" t="str">
        <f>IF(Eksplikatsioon!L13=0,"",Eksplikatsioon!L13)</f>
        <v>KESK12VALGA_20</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5" t="str">
        <f>IF(Eksplikatsioon!A14=0,"",Eksplikatsioon!A14)</f>
        <v>01</v>
      </c>
      <c r="B12" s="58" t="str">
        <f>IF(Eksplikatsioon!B14=0,"",Eksplikatsioon!B14)</f>
        <v>G110</v>
      </c>
      <c r="C12" s="25" t="str">
        <f>IF(Eksplikatsioon!C14=0,"",Eksplikatsioon!C14)</f>
        <v>ÜÜRITAV PIND</v>
      </c>
      <c r="D12" s="25" t="str">
        <f>IF(Eksplikatsioon!D14=0,"",Eksplikatsioon!D14)</f>
        <v>Riietusruum</v>
      </c>
      <c r="E12" s="56">
        <f>IF(Eksplikatsioon!F14=0,"",Eksplikatsioon!F14)</f>
        <v>7.9</v>
      </c>
      <c r="F12" s="25" t="str">
        <f>IF(Eksplikatsioon!H14=0,"",Eksplikatsioon!H14)</f>
        <v/>
      </c>
      <c r="G12" s="25" t="str">
        <f>IF(Eksplikatsioon!J14=0,"",Eksplikatsioon!J14)</f>
        <v>Ainukasutuses pind</v>
      </c>
      <c r="H12" s="25" t="str">
        <f>IF(Eksplikatsioon!K14=0,"",Eksplikatsioon!K14)</f>
        <v>Rahandusministeerium</v>
      </c>
      <c r="I12" s="25" t="str">
        <f>IF(Eksplikatsioon!L14=0,"",Eksplikatsioon!L14)</f>
        <v>KESK12VALGA_20</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5" t="str">
        <f>IF(Eksplikatsioon!A15=0,"",Eksplikatsioon!A15)</f>
        <v>01</v>
      </c>
      <c r="B13" s="58" t="str">
        <f>IF(Eksplikatsioon!B15=0,"",Eksplikatsioon!B15)</f>
        <v>G111</v>
      </c>
      <c r="C13" s="25" t="str">
        <f>IF(Eksplikatsioon!C15=0,"",Eksplikatsioon!C15)</f>
        <v>ÜÜRITAV PIND</v>
      </c>
      <c r="D13" s="25" t="str">
        <f>IF(Eksplikatsioon!D15=0,"",Eksplikatsioon!D15)</f>
        <v>Pesuruum</v>
      </c>
      <c r="E13" s="56">
        <f>IF(Eksplikatsioon!F15=0,"",Eksplikatsioon!F15)</f>
        <v>7.4</v>
      </c>
      <c r="F13" s="25" t="str">
        <f>IF(Eksplikatsioon!H15=0,"",Eksplikatsioon!H15)</f>
        <v/>
      </c>
      <c r="G13" s="25" t="str">
        <f>IF(Eksplikatsioon!J15=0,"",Eksplikatsioon!J15)</f>
        <v>Ainukasutuses pind</v>
      </c>
      <c r="H13" s="25" t="str">
        <f>IF(Eksplikatsioon!K15=0,"",Eksplikatsioon!K15)</f>
        <v>Rahandusministeerium</v>
      </c>
      <c r="I13" s="25" t="str">
        <f>IF(Eksplikatsioon!L15=0,"",Eksplikatsioon!L15)</f>
        <v>KESK12VALGA_20</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5" t="str">
        <f>IF(Eksplikatsioon!A16=0,"",Eksplikatsioon!A16)</f>
        <v>01</v>
      </c>
      <c r="B14" s="58" t="str">
        <f>IF(Eksplikatsioon!B16=0,"",Eksplikatsioon!B16)</f>
        <v>G112</v>
      </c>
      <c r="C14" s="25" t="str">
        <f>IF(Eksplikatsioon!C16=0,"",Eksplikatsioon!C16)</f>
        <v>ÜÜRITAV PIND</v>
      </c>
      <c r="D14" s="25" t="str">
        <f>IF(Eksplikatsioon!D16=0,"",Eksplikatsioon!D16)</f>
        <v>WC</v>
      </c>
      <c r="E14" s="56">
        <f>IF(Eksplikatsioon!F16=0,"",Eksplikatsioon!F16)</f>
        <v>1.3</v>
      </c>
      <c r="F14" s="25" t="str">
        <f>IF(Eksplikatsioon!H16=0,"",Eksplikatsioon!H16)</f>
        <v/>
      </c>
      <c r="G14" s="25" t="str">
        <f>IF(Eksplikatsioon!J16=0,"",Eksplikatsioon!J16)</f>
        <v>Ainukasutuses pind</v>
      </c>
      <c r="H14" s="25" t="str">
        <f>IF(Eksplikatsioon!K16=0,"",Eksplikatsioon!K16)</f>
        <v>Rahandusministeerium</v>
      </c>
      <c r="I14" s="25" t="str">
        <f>IF(Eksplikatsioon!L16=0,"",Eksplikatsioon!L16)</f>
        <v>KESK12VALGA_20</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5" t="str">
        <f>IF(Eksplikatsioon!A17=0,"",Eksplikatsioon!A17)</f>
        <v>02</v>
      </c>
      <c r="B15" s="58" t="str">
        <f>IF(Eksplikatsioon!B17=0,"",Eksplikatsioon!B17)</f>
        <v>G201</v>
      </c>
      <c r="C15" s="25" t="str">
        <f>IF(Eksplikatsioon!C17=0,"",Eksplikatsioon!C17)</f>
        <v>TEHNOPIND</v>
      </c>
      <c r="D15" s="25" t="str">
        <f>IF(Eksplikatsioon!D17=0,"",Eksplikatsioon!D17)</f>
        <v>Vent ruum</v>
      </c>
      <c r="E15" s="56">
        <f>IF(Eksplikatsioon!F17=0,"",Eksplikatsioon!F17)</f>
        <v>47.1</v>
      </c>
      <c r="F15" s="25" t="str">
        <f>IF(Eksplikatsioon!H17=0,"",Eksplikatsioon!H17)</f>
        <v/>
      </c>
      <c r="G15" s="25" t="str">
        <f>IF(Eksplikatsioon!J17=0,"",Eksplikatsioon!J17)</f>
        <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
      </c>
      <c r="B16" s="58" t="str">
        <f>IF(Eksplikatsioon!B18=0,"",Eksplikatsioon!B18)</f>
        <v/>
      </c>
      <c r="C16" s="25" t="str">
        <f>IF(Eksplikatsioon!C18=0,"",Eksplikatsioon!C18)</f>
        <v/>
      </c>
      <c r="D16" s="25" t="str">
        <f>IF(Eksplikatsioon!D18=0,"",Eksplikatsioon!D18)</f>
        <v/>
      </c>
      <c r="E16" s="56" t="str">
        <f>IF(Eksplikatsioon!F18=0,"",Eksplikatsioon!F18)</f>
        <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
      </c>
      <c r="B17" s="58" t="str">
        <f>IF(Eksplikatsioon!B19=0,"",Eksplikatsioon!B19)</f>
        <v/>
      </c>
      <c r="C17" s="25" t="str">
        <f>IF(Eksplikatsioon!C19=0,"",Eksplikatsioon!C19)</f>
        <v/>
      </c>
      <c r="D17" s="25" t="str">
        <f>IF(Eksplikatsioon!D19=0,"",Eksplikatsioon!D19)</f>
        <v/>
      </c>
      <c r="E17" s="56" t="str">
        <f>IF(Eksplikatsioon!F19=0,"",Eksplikatsioon!F19)</f>
        <v/>
      </c>
      <c r="F17" s="25" t="str">
        <f>IF(Eksplikatsioon!H19=0,"",Eksplikatsioon!H19)</f>
        <v/>
      </c>
      <c r="G17" s="25" t="str">
        <f>IF(Eksplikatsioon!J19=0,"",Eksplikatsioon!J19)</f>
        <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
      </c>
      <c r="B18" s="58" t="str">
        <f>IF(Eksplikatsioon!B20=0,"",Eksplikatsioon!B20)</f>
        <v/>
      </c>
      <c r="C18" s="25" t="str">
        <f>IF(Eksplikatsioon!C20=0,"",Eksplikatsioon!C20)</f>
        <v/>
      </c>
      <c r="D18" s="25" t="str">
        <f>IF(Eksplikatsioon!D20=0,"",Eksplikatsioon!D20)</f>
        <v/>
      </c>
      <c r="E18" s="56" t="str">
        <f>IF(Eksplikatsioon!F20=0,"",Eksplikatsioon!F20)</f>
        <v/>
      </c>
      <c r="F18" s="25" t="str">
        <f>IF(Eksplikatsioon!H20=0,"",Eksplikatsioon!H20)</f>
        <v/>
      </c>
      <c r="G18" s="25" t="str">
        <f>IF(Eksplikatsioon!J20=0,"",Eksplikatsioon!J20)</f>
        <v/>
      </c>
      <c r="H18" s="25" t="str">
        <f>IF(Eksplikatsioon!K20=0,"",Eksplikatsioon!K20)</f>
        <v/>
      </c>
      <c r="I18" s="25" t="str">
        <f>IF(Eksplikatsioon!L20=0,"",Eksplikatsioon!L20)</f>
        <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
      </c>
      <c r="B19" s="58" t="str">
        <f>IF(Eksplikatsioon!B21=0,"",Eksplikatsioon!B21)</f>
        <v/>
      </c>
      <c r="C19" s="25" t="str">
        <f>IF(Eksplikatsioon!C21=0,"",Eksplikatsioon!C21)</f>
        <v/>
      </c>
      <c r="D19" s="25" t="str">
        <f>IF(Eksplikatsioon!D21=0,"",Eksplikatsioon!D21)</f>
        <v/>
      </c>
      <c r="E19" s="56" t="str">
        <f>IF(Eksplikatsioon!F21=0,"",Eksplikatsioon!F21)</f>
        <v/>
      </c>
      <c r="F19" s="25" t="str">
        <f>IF(Eksplikatsioon!H21=0,"",Eksplikatsioon!H21)</f>
        <v/>
      </c>
      <c r="G19" s="25" t="str">
        <f>IF(Eksplikatsioon!J21=0,"",Eksplikatsioon!J21)</f>
        <v/>
      </c>
      <c r="H19" s="25" t="str">
        <f>IF(Eksplikatsioon!K21=0,"",Eksplikatsioon!K21)</f>
        <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
      </c>
      <c r="B20" s="58" t="str">
        <f>IF(Eksplikatsioon!B22=0,"",Eksplikatsioon!B22)</f>
        <v/>
      </c>
      <c r="C20" s="25" t="str">
        <f>IF(Eksplikatsioon!C22=0,"",Eksplikatsioon!C22)</f>
        <v/>
      </c>
      <c r="D20" s="25" t="str">
        <f>IF(Eksplikatsioon!D22=0,"",Eksplikatsioon!D22)</f>
        <v/>
      </c>
      <c r="E20" s="56" t="str">
        <f>IF(Eksplikatsioon!F22=0,"",Eksplikatsioon!F22)</f>
        <v/>
      </c>
      <c r="F20" s="25" t="str">
        <f>IF(Eksplikatsioon!H22=0,"",Eksplikatsioon!H22)</f>
        <v/>
      </c>
      <c r="G20" s="25" t="str">
        <f>IF(Eksplikatsioon!J22=0,"",Eksplikatsioon!J22)</f>
        <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
      </c>
      <c r="B21" s="58" t="str">
        <f>IF(Eksplikatsioon!B23=0,"",Eksplikatsioon!B23)</f>
        <v/>
      </c>
      <c r="C21" s="25" t="str">
        <f>IF(Eksplikatsioon!C23=0,"",Eksplikatsioon!C23)</f>
        <v/>
      </c>
      <c r="D21" s="25" t="str">
        <f>IF(Eksplikatsioon!D23=0,"",Eksplikatsioon!D23)</f>
        <v/>
      </c>
      <c r="E21" s="56" t="str">
        <f>IF(Eksplikatsioon!F23=0,"",Eksplikatsioon!F23)</f>
        <v/>
      </c>
      <c r="F21" s="25" t="str">
        <f>IF(Eksplikatsioon!H23=0,"",Eksplikatsioon!H23)</f>
        <v/>
      </c>
      <c r="G21" s="25" t="str">
        <f>IF(Eksplikatsioon!J23=0,"",Eksplikatsioon!J23)</f>
        <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
      </c>
      <c r="B22" s="58" t="str">
        <f>IF(Eksplikatsioon!B24=0,"",Eksplikatsioon!B24)</f>
        <v/>
      </c>
      <c r="C22" s="25" t="str">
        <f>IF(Eksplikatsioon!C24=0,"",Eksplikatsioon!C24)</f>
        <v/>
      </c>
      <c r="D22" s="25" t="str">
        <f>IF(Eksplikatsioon!D24=0,"",Eksplikatsioon!D24)</f>
        <v/>
      </c>
      <c r="E22" s="56" t="str">
        <f>IF(Eksplikatsioon!F24=0,"",Eksplikatsioon!F24)</f>
        <v/>
      </c>
      <c r="F22" s="25" t="str">
        <f>IF(Eksplikatsioon!H24=0,"",Eksplikatsioon!H24)</f>
        <v/>
      </c>
      <c r="G22" s="25" t="str">
        <f>IF(Eksplikatsioon!J24=0,"",Eksplikatsioon!J24)</f>
        <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
      </c>
      <c r="B23" s="58" t="str">
        <f>IF(Eksplikatsioon!B25=0,"",Eksplikatsioon!B25)</f>
        <v/>
      </c>
      <c r="C23" s="25" t="str">
        <f>IF(Eksplikatsioon!C25=0,"",Eksplikatsioon!C25)</f>
        <v/>
      </c>
      <c r="D23" s="25" t="str">
        <f>IF(Eksplikatsioon!D25=0,"",Eksplikatsioon!D25)</f>
        <v/>
      </c>
      <c r="E23" s="56" t="str">
        <f>IF(Eksplikatsioon!F25=0,"",Eksplikatsioon!F25)</f>
        <v/>
      </c>
      <c r="F23" s="25" t="str">
        <f>IF(Eksplikatsioon!H25=0,"",Eksplikatsioon!H25)</f>
        <v/>
      </c>
      <c r="G23" s="25" t="str">
        <f>IF(Eksplikatsioon!J25=0,"",Eksplikatsioon!J25)</f>
        <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
      </c>
      <c r="B24" s="58" t="str">
        <f>IF(Eksplikatsioon!B26=0,"",Eksplikatsioon!B26)</f>
        <v/>
      </c>
      <c r="C24" s="25" t="str">
        <f>IF(Eksplikatsioon!C26=0,"",Eksplikatsioon!C26)</f>
        <v/>
      </c>
      <c r="D24" s="25" t="str">
        <f>IF(Eksplikatsioon!D26=0,"",Eksplikatsioon!D26)</f>
        <v/>
      </c>
      <c r="E24" s="56" t="str">
        <f>IF(Eksplikatsioon!F26=0,"",Eksplikatsioon!F26)</f>
        <v/>
      </c>
      <c r="F24" s="25" t="str">
        <f>IF(Eksplikatsioon!H26=0,"",Eksplikatsioon!H26)</f>
        <v/>
      </c>
      <c r="G24" s="25" t="str">
        <f>IF(Eksplikatsioon!J26=0,"",Eksplikatsioon!J26)</f>
        <v/>
      </c>
      <c r="H24" s="25" t="str">
        <f>IF(Eksplikatsioon!K26=0,"",Eksplikatsioon!K26)</f>
        <v/>
      </c>
      <c r="I24" s="25" t="str">
        <f>IF(Eksplikatsioon!L26=0,"",Eksplikatsioon!L26)</f>
        <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
      </c>
      <c r="B25" s="58" t="str">
        <f>IF(Eksplikatsioon!B27=0,"",Eksplikatsioon!B27)</f>
        <v/>
      </c>
      <c r="C25" s="25" t="str">
        <f>IF(Eksplikatsioon!C27=0,"",Eksplikatsioon!C27)</f>
        <v/>
      </c>
      <c r="D25" s="25" t="str">
        <f>IF(Eksplikatsioon!D27=0,"",Eksplikatsioon!D27)</f>
        <v/>
      </c>
      <c r="E25" s="56" t="str">
        <f>IF(Eksplikatsioon!F27=0,"",Eksplikatsioon!F27)</f>
        <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
      </c>
      <c r="B26" s="58" t="str">
        <f>IF(Eksplikatsioon!B28=0,"",Eksplikatsioon!B28)</f>
        <v/>
      </c>
      <c r="C26" s="25" t="str">
        <f>IF(Eksplikatsioon!C28=0,"",Eksplikatsioon!C28)</f>
        <v/>
      </c>
      <c r="D26" s="25" t="str">
        <f>IF(Eksplikatsioon!D28=0,"",Eksplikatsioon!D28)</f>
        <v/>
      </c>
      <c r="E26" s="56" t="str">
        <f>IF(Eksplikatsioon!F28=0,"",Eksplikatsioon!F28)</f>
        <v/>
      </c>
      <c r="F26" s="25" t="str">
        <f>IF(Eksplikatsioon!H28=0,"",Eksplikatsioon!H28)</f>
        <v/>
      </c>
      <c r="G26" s="25" t="str">
        <f>IF(Eksplikatsioon!J28=0,"",Eksplikatsioon!J28)</f>
        <v/>
      </c>
      <c r="H26" s="25" t="str">
        <f>IF(Eksplikatsioon!K28=0,"",Eksplikatsioon!K28)</f>
        <v/>
      </c>
      <c r="I26" s="25" t="str">
        <f>IF(Eksplikatsioon!L28=0,"",Eksplikatsioon!L28)</f>
        <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
      </c>
      <c r="B27" s="58" t="str">
        <f>IF(Eksplikatsioon!B29=0,"",Eksplikatsioon!B29)</f>
        <v/>
      </c>
      <c r="C27" s="25" t="str">
        <f>IF(Eksplikatsioon!C29=0,"",Eksplikatsioon!C29)</f>
        <v/>
      </c>
      <c r="D27" s="25" t="str">
        <f>IF(Eksplikatsioon!D29=0,"",Eksplikatsioon!D29)</f>
        <v/>
      </c>
      <c r="E27" s="56" t="str">
        <f>IF(Eksplikatsioon!F29=0,"",Eksplikatsioon!F29)</f>
        <v/>
      </c>
      <c r="F27" s="25" t="str">
        <f>IF(Eksplikatsioon!H29=0,"",Eksplikatsioon!H29)</f>
        <v/>
      </c>
      <c r="G27" s="25" t="str">
        <f>IF(Eksplikatsioon!J29=0,"",Eksplikatsioon!J29)</f>
        <v/>
      </c>
      <c r="H27" s="25" t="str">
        <f>IF(Eksplikatsioon!K29=0,"",Eksplikatsioon!K29)</f>
        <v/>
      </c>
      <c r="I27" s="25" t="str">
        <f>IF(Eksplikatsioon!L29=0,"",Eksplikatsioon!L29)</f>
        <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
      </c>
      <c r="B28" s="58" t="str">
        <f>IF(Eksplikatsioon!B30=0,"",Eksplikatsioon!B30)</f>
        <v/>
      </c>
      <c r="C28" s="25" t="str">
        <f>IF(Eksplikatsioon!C30=0,"",Eksplikatsioon!C30)</f>
        <v/>
      </c>
      <c r="D28" s="25" t="str">
        <f>IF(Eksplikatsioon!D30=0,"",Eksplikatsioon!D30)</f>
        <v/>
      </c>
      <c r="E28" s="56" t="str">
        <f>IF(Eksplikatsioon!F30=0,"",Eksplikatsioon!F30)</f>
        <v/>
      </c>
      <c r="F28" s="25" t="str">
        <f>IF(Eksplikatsioon!H30=0,"",Eksplikatsioon!H30)</f>
        <v/>
      </c>
      <c r="G28" s="25" t="str">
        <f>IF(Eksplikatsioon!J30=0,"",Eksplikatsioon!J30)</f>
        <v/>
      </c>
      <c r="H28" s="25" t="str">
        <f>IF(Eksplikatsioon!K30=0,"",Eksplikatsioon!K30)</f>
        <v/>
      </c>
      <c r="I28" s="25" t="str">
        <f>IF(Eksplikatsioon!L30=0,"",Eksplikatsioon!L30)</f>
        <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
      </c>
      <c r="B29" s="58" t="str">
        <f>IF(Eksplikatsioon!B31=0,"",Eksplikatsioon!B31)</f>
        <v/>
      </c>
      <c r="C29" s="25" t="str">
        <f>IF(Eksplikatsioon!C31=0,"",Eksplikatsioon!C31)</f>
        <v/>
      </c>
      <c r="D29" s="25" t="str">
        <f>IF(Eksplikatsioon!D31=0,"",Eksplikatsioon!D31)</f>
        <v/>
      </c>
      <c r="E29" s="56" t="str">
        <f>IF(Eksplikatsioon!F31=0,"",Eksplikatsioon!F31)</f>
        <v/>
      </c>
      <c r="F29" s="25" t="str">
        <f>IF(Eksplikatsioon!H31=0,"",Eksplikatsioon!H31)</f>
        <v/>
      </c>
      <c r="G29" s="25" t="str">
        <f>IF(Eksplikatsioon!J31=0,"",Eksplikatsioon!J31)</f>
        <v/>
      </c>
      <c r="H29" s="25" t="str">
        <f>IF(Eksplikatsioon!K31=0,"",Eksplikatsioon!K31)</f>
        <v/>
      </c>
      <c r="I29" s="25" t="str">
        <f>IF(Eksplikatsioon!L31=0,"",Eksplikatsioon!L31)</f>
        <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
      </c>
      <c r="B30" s="58" t="str">
        <f>IF(Eksplikatsioon!B32=0,"",Eksplikatsioon!B32)</f>
        <v/>
      </c>
      <c r="C30" s="25" t="str">
        <f>IF(Eksplikatsioon!C32=0,"",Eksplikatsioon!C32)</f>
        <v/>
      </c>
      <c r="D30" s="25" t="str">
        <f>IF(Eksplikatsioon!D32=0,"",Eksplikatsioon!D32)</f>
        <v/>
      </c>
      <c r="E30" s="56" t="str">
        <f>IF(Eksplikatsioon!F32=0,"",Eksplikatsioon!F32)</f>
        <v/>
      </c>
      <c r="F30" s="25" t="str">
        <f>IF(Eksplikatsioon!H32=0,"",Eksplikatsioon!H32)</f>
        <v/>
      </c>
      <c r="G30" s="25" t="str">
        <f>IF(Eksplikatsioon!J32=0,"",Eksplikatsioon!J32)</f>
        <v/>
      </c>
      <c r="H30" s="25" t="str">
        <f>IF(Eksplikatsioon!K32=0,"",Eksplikatsioon!K32)</f>
        <v/>
      </c>
      <c r="I30" s="25" t="str">
        <f>IF(Eksplikatsioon!L32=0,"",Eksplikatsioon!L32)</f>
        <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
      </c>
      <c r="B31" s="58" t="str">
        <f>IF(Eksplikatsioon!B33=0,"",Eksplikatsioon!B33)</f>
        <v/>
      </c>
      <c r="C31" s="25" t="str">
        <f>IF(Eksplikatsioon!C33=0,"",Eksplikatsioon!C33)</f>
        <v/>
      </c>
      <c r="D31" s="25" t="str">
        <f>IF(Eksplikatsioon!D33=0,"",Eksplikatsioon!D33)</f>
        <v/>
      </c>
      <c r="E31" s="56" t="str">
        <f>IF(Eksplikatsioon!F33=0,"",Eksplikatsioon!F33)</f>
        <v/>
      </c>
      <c r="F31" s="25" t="str">
        <f>IF(Eksplikatsioon!H33=0,"",Eksplikatsioon!H33)</f>
        <v/>
      </c>
      <c r="G31" s="25" t="str">
        <f>IF(Eksplikatsioon!J33=0,"",Eksplikatsioon!J33)</f>
        <v/>
      </c>
      <c r="H31" s="25" t="str">
        <f>IF(Eksplikatsioon!K33=0,"",Eksplikatsioon!K33)</f>
        <v/>
      </c>
      <c r="I31" s="25" t="str">
        <f>IF(Eksplikatsioon!L33=0,"",Eksplikatsioon!L33)</f>
        <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
      </c>
      <c r="B32" s="58" t="str">
        <f>IF(Eksplikatsioon!B34=0,"",Eksplikatsioon!B34)</f>
        <v/>
      </c>
      <c r="C32" s="25" t="str">
        <f>IF(Eksplikatsioon!C34=0,"",Eksplikatsioon!C34)</f>
        <v/>
      </c>
      <c r="D32" s="25" t="str">
        <f>IF(Eksplikatsioon!D34=0,"",Eksplikatsioon!D34)</f>
        <v/>
      </c>
      <c r="E32" s="56" t="str">
        <f>IF(Eksplikatsioon!F34=0,"",Eksplikatsioon!F34)</f>
        <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
      </c>
      <c r="B33" s="58" t="str">
        <f>IF(Eksplikatsioon!B35=0,"",Eksplikatsioon!B35)</f>
        <v/>
      </c>
      <c r="C33" s="25" t="str">
        <f>IF(Eksplikatsioon!C35=0,"",Eksplikatsioon!C35)</f>
        <v/>
      </c>
      <c r="D33" s="25" t="str">
        <f>IF(Eksplikatsioon!D35=0,"",Eksplikatsioon!D35)</f>
        <v/>
      </c>
      <c r="E33" s="56" t="str">
        <f>IF(Eksplikatsioon!F35=0,"",Eksplikatsioon!F35)</f>
        <v/>
      </c>
      <c r="F33" s="25" t="str">
        <f>IF(Eksplikatsioon!H35=0,"",Eksplikatsioon!H35)</f>
        <v/>
      </c>
      <c r="G33" s="25" t="str">
        <f>IF(Eksplikatsioon!J35=0,"",Eksplikatsioon!J35)</f>
        <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
      </c>
      <c r="B34" s="58" t="str">
        <f>IF(Eksplikatsioon!B36=0,"",Eksplikatsioon!B36)</f>
        <v/>
      </c>
      <c r="C34" s="25" t="str">
        <f>IF(Eksplikatsioon!C36=0,"",Eksplikatsioon!C36)</f>
        <v/>
      </c>
      <c r="D34" s="25" t="str">
        <f>IF(Eksplikatsioon!D36=0,"",Eksplikatsioon!D36)</f>
        <v/>
      </c>
      <c r="E34" s="56" t="str">
        <f>IF(Eksplikatsioon!F36=0,"",Eksplikatsioon!F36)</f>
        <v/>
      </c>
      <c r="F34" s="25" t="str">
        <f>IF(Eksplikatsioon!H36=0,"",Eksplikatsioon!H36)</f>
        <v/>
      </c>
      <c r="G34" s="25" t="str">
        <f>IF(Eksplikatsioon!J36=0,"",Eksplikatsioon!J36)</f>
        <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
      </c>
      <c r="B35" s="58" t="str">
        <f>IF(Eksplikatsioon!B37=0,"",Eksplikatsioon!B37)</f>
        <v/>
      </c>
      <c r="C35" s="25" t="str">
        <f>IF(Eksplikatsioon!C37=0,"",Eksplikatsioon!C37)</f>
        <v/>
      </c>
      <c r="D35" s="25" t="str">
        <f>IF(Eksplikatsioon!D37=0,"",Eksplikatsioon!D37)</f>
        <v/>
      </c>
      <c r="E35" s="56" t="str">
        <f>IF(Eksplikatsioon!F37=0,"",Eksplikatsioon!F37)</f>
        <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
      </c>
      <c r="B36" s="58" t="str">
        <f>IF(Eksplikatsioon!B38=0,"",Eksplikatsioon!B38)</f>
        <v/>
      </c>
      <c r="C36" s="25" t="str">
        <f>IF(Eksplikatsioon!C38=0,"",Eksplikatsioon!C38)</f>
        <v/>
      </c>
      <c r="D36" s="25" t="str">
        <f>IF(Eksplikatsioon!D38=0,"",Eksplikatsioon!D38)</f>
        <v/>
      </c>
      <c r="E36" s="56" t="str">
        <f>IF(Eksplikatsioon!F38=0,"",Eksplikatsioon!F38)</f>
        <v/>
      </c>
      <c r="F36" s="25" t="str">
        <f>IF(Eksplikatsioon!H38=0,"",Eksplikatsioon!H38)</f>
        <v/>
      </c>
      <c r="G36" s="25" t="str">
        <f>IF(Eksplikatsioon!J38=0,"",Eksplikatsioon!J38)</f>
        <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
      </c>
      <c r="B37" s="58" t="str">
        <f>IF(Eksplikatsioon!B39=0,"",Eksplikatsioon!B39)</f>
        <v/>
      </c>
      <c r="C37" s="25" t="str">
        <f>IF(Eksplikatsioon!C39=0,"",Eksplikatsioon!C39)</f>
        <v/>
      </c>
      <c r="D37" s="25" t="str">
        <f>IF(Eksplikatsioon!D39=0,"",Eksplikatsioon!D39)</f>
        <v/>
      </c>
      <c r="E37" s="56" t="str">
        <f>IF(Eksplikatsioon!F39=0,"",Eksplikatsioon!F39)</f>
        <v/>
      </c>
      <c r="F37" s="25" t="str">
        <f>IF(Eksplikatsioon!H39=0,"",Eksplikatsioon!H39)</f>
        <v/>
      </c>
      <c r="G37" s="25" t="str">
        <f>IF(Eksplikatsioon!J39=0,"",Eksplikatsioon!J39)</f>
        <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
      </c>
      <c r="B38" s="58" t="str">
        <f>IF(Eksplikatsioon!B40=0,"",Eksplikatsioon!B40)</f>
        <v/>
      </c>
      <c r="C38" s="25" t="str">
        <f>IF(Eksplikatsioon!C40=0,"",Eksplikatsioon!C40)</f>
        <v/>
      </c>
      <c r="D38" s="25" t="str">
        <f>IF(Eksplikatsioon!D40=0,"",Eksplikatsioon!D40)</f>
        <v/>
      </c>
      <c r="E38" s="56" t="str">
        <f>IF(Eksplikatsioon!F40=0,"",Eksplikatsioon!F40)</f>
        <v/>
      </c>
      <c r="F38" s="25" t="str">
        <f>IF(Eksplikatsioon!H40=0,"",Eksplikatsioon!H40)</f>
        <v/>
      </c>
      <c r="G38" s="25" t="str">
        <f>IF(Eksplikatsioon!J40=0,"",Eksplikatsioon!J40)</f>
        <v/>
      </c>
      <c r="H38" s="25" t="str">
        <f>IF(Eksplikatsioon!K40=0,"",Eksplikatsioon!K40)</f>
        <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
      </c>
      <c r="B39" s="58" t="str">
        <f>IF(Eksplikatsioon!B41=0,"",Eksplikatsioon!B41)</f>
        <v/>
      </c>
      <c r="C39" s="25" t="str">
        <f>IF(Eksplikatsioon!C41=0,"",Eksplikatsioon!C41)</f>
        <v/>
      </c>
      <c r="D39" s="25" t="str">
        <f>IF(Eksplikatsioon!D41=0,"",Eksplikatsioon!D41)</f>
        <v/>
      </c>
      <c r="E39" s="56" t="str">
        <f>IF(Eksplikatsioon!F41=0,"",Eksplikatsioon!F41)</f>
        <v/>
      </c>
      <c r="F39" s="25" t="str">
        <f>IF(Eksplikatsioon!H41=0,"",Eksplikatsioon!H41)</f>
        <v/>
      </c>
      <c r="G39" s="25" t="str">
        <f>IF(Eksplikatsioon!J41=0,"",Eksplikatsioon!J41)</f>
        <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
      </c>
      <c r="B40" s="58" t="str">
        <f>IF(Eksplikatsioon!B42=0,"",Eksplikatsioon!B42)</f>
        <v/>
      </c>
      <c r="C40" s="25" t="str">
        <f>IF(Eksplikatsioon!C42=0,"",Eksplikatsioon!C42)</f>
        <v/>
      </c>
      <c r="D40" s="25" t="str">
        <f>IF(Eksplikatsioon!D42=0,"",Eksplikatsioon!D42)</f>
        <v/>
      </c>
      <c r="E40" s="56" t="str">
        <f>IF(Eksplikatsioon!F42=0,"",Eksplikatsioon!F42)</f>
        <v/>
      </c>
      <c r="F40" s="25" t="str">
        <f>IF(Eksplikatsioon!H42=0,"",Eksplikatsioon!H42)</f>
        <v/>
      </c>
      <c r="G40" s="25" t="str">
        <f>IF(Eksplikatsioon!J42=0,"",Eksplikatsioon!J42)</f>
        <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
      </c>
      <c r="B41" s="58" t="str">
        <f>IF(Eksplikatsioon!B43=0,"",Eksplikatsioon!B43)</f>
        <v/>
      </c>
      <c r="C41" s="25" t="str">
        <f>IF(Eksplikatsioon!C43=0,"",Eksplikatsioon!C43)</f>
        <v/>
      </c>
      <c r="D41" s="25" t="str">
        <f>IF(Eksplikatsioon!D43=0,"",Eksplikatsioon!D43)</f>
        <v/>
      </c>
      <c r="E41" s="56" t="str">
        <f>IF(Eksplikatsioon!F43=0,"",Eksplikatsioon!F43)</f>
        <v/>
      </c>
      <c r="F41" s="25" t="str">
        <f>IF(Eksplikatsioon!H43=0,"",Eksplikatsioon!H43)</f>
        <v/>
      </c>
      <c r="G41" s="25" t="str">
        <f>IF(Eksplikatsioon!J43=0,"",Eksplikatsioon!J43)</f>
        <v/>
      </c>
      <c r="H41" s="25" t="str">
        <f>IF(Eksplikatsioon!K43=0,"",Eksplikatsioon!K43)</f>
        <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
      </c>
      <c r="B42" s="58" t="str">
        <f>IF(Eksplikatsioon!B44=0,"",Eksplikatsioon!B44)</f>
        <v/>
      </c>
      <c r="C42" s="25" t="str">
        <f>IF(Eksplikatsioon!C44=0,"",Eksplikatsioon!C44)</f>
        <v/>
      </c>
      <c r="D42" s="25" t="str">
        <f>IF(Eksplikatsioon!D44=0,"",Eksplikatsioon!D44)</f>
        <v/>
      </c>
      <c r="E42" s="56" t="str">
        <f>IF(Eksplikatsioon!F44=0,"",Eksplikatsioon!F44)</f>
        <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
      </c>
      <c r="B43" s="58" t="str">
        <f>IF(Eksplikatsioon!B45=0,"",Eksplikatsioon!B45)</f>
        <v/>
      </c>
      <c r="C43" s="25" t="str">
        <f>IF(Eksplikatsioon!C45=0,"",Eksplikatsioon!C45)</f>
        <v/>
      </c>
      <c r="D43" s="25" t="str">
        <f>IF(Eksplikatsioon!D45=0,"",Eksplikatsioon!D45)</f>
        <v/>
      </c>
      <c r="E43" s="56" t="str">
        <f>IF(Eksplikatsioon!F45=0,"",Eksplikatsioon!F45)</f>
        <v/>
      </c>
      <c r="F43" s="25" t="str">
        <f>IF(Eksplikatsioon!H45=0,"",Eksplikatsioon!H45)</f>
        <v/>
      </c>
      <c r="G43" s="25" t="str">
        <f>IF(Eksplikatsioon!J45=0,"",Eksplikatsioon!J45)</f>
        <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
      </c>
      <c r="B44" s="58" t="str">
        <f>IF(Eksplikatsioon!B46=0,"",Eksplikatsioon!B46)</f>
        <v/>
      </c>
      <c r="C44" s="25" t="str">
        <f>IF(Eksplikatsioon!C46=0,"",Eksplikatsioon!C46)</f>
        <v/>
      </c>
      <c r="D44" s="25" t="str">
        <f>IF(Eksplikatsioon!D46=0,"",Eksplikatsioon!D46)</f>
        <v/>
      </c>
      <c r="E44" s="56" t="str">
        <f>IF(Eksplikatsioon!F46=0,"",Eksplikatsioon!F46)</f>
        <v/>
      </c>
      <c r="F44" s="25" t="str">
        <f>IF(Eksplikatsioon!H46=0,"",Eksplikatsioon!H46)</f>
        <v/>
      </c>
      <c r="G44" s="25" t="str">
        <f>IF(Eksplikatsioon!J46=0,"",Eksplikatsioon!J46)</f>
        <v/>
      </c>
      <c r="H44" s="25" t="str">
        <f>IF(Eksplikatsioon!K46=0,"",Eksplikatsioon!K46)</f>
        <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
      </c>
      <c r="B45" s="58" t="str">
        <f>IF(Eksplikatsioon!B47=0,"",Eksplikatsioon!B47)</f>
        <v/>
      </c>
      <c r="C45" s="25" t="str">
        <f>IF(Eksplikatsioon!C47=0,"",Eksplikatsioon!C47)</f>
        <v/>
      </c>
      <c r="D45" s="25" t="str">
        <f>IF(Eksplikatsioon!D47=0,"",Eksplikatsioon!D47)</f>
        <v/>
      </c>
      <c r="E45" s="56" t="str">
        <f>IF(Eksplikatsioon!F47=0,"",Eksplikatsioon!F47)</f>
        <v/>
      </c>
      <c r="F45" s="25" t="str">
        <f>IF(Eksplikatsioon!H47=0,"",Eksplikatsioon!H47)</f>
        <v/>
      </c>
      <c r="G45" s="25" t="str">
        <f>IF(Eksplikatsioon!J47=0,"",Eksplikatsioon!J47)</f>
        <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
      </c>
      <c r="B46" s="58" t="str">
        <f>IF(Eksplikatsioon!B48=0,"",Eksplikatsioon!B48)</f>
        <v/>
      </c>
      <c r="C46" s="25" t="str">
        <f>IF(Eksplikatsioon!C48=0,"",Eksplikatsioon!C48)</f>
        <v/>
      </c>
      <c r="D46" s="25" t="str">
        <f>IF(Eksplikatsioon!D48=0,"",Eksplikatsioon!D48)</f>
        <v/>
      </c>
      <c r="E46" s="56" t="str">
        <f>IF(Eksplikatsioon!F48=0,"",Eksplikatsioon!F48)</f>
        <v/>
      </c>
      <c r="F46" s="25" t="str">
        <f>IF(Eksplikatsioon!H48=0,"",Eksplikatsioon!H48)</f>
        <v/>
      </c>
      <c r="G46" s="25" t="str">
        <f>IF(Eksplikatsioon!J48=0,"",Eksplikatsioon!J48)</f>
        <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
      </c>
      <c r="B47" s="58" t="str">
        <f>IF(Eksplikatsioon!B49=0,"",Eksplikatsioon!B49)</f>
        <v/>
      </c>
      <c r="C47" s="25" t="str">
        <f>IF(Eksplikatsioon!C49=0,"",Eksplikatsioon!C49)</f>
        <v/>
      </c>
      <c r="D47" s="25" t="str">
        <f>IF(Eksplikatsioon!D49=0,"",Eksplikatsioon!D49)</f>
        <v/>
      </c>
      <c r="E47" s="56" t="str">
        <f>IF(Eksplikatsioon!F49=0,"",Eksplikatsioon!F49)</f>
        <v/>
      </c>
      <c r="F47" s="25" t="str">
        <f>IF(Eksplikatsioon!H49=0,"",Eksplikatsioon!H49)</f>
        <v/>
      </c>
      <c r="G47" s="25" t="str">
        <f>IF(Eksplikatsioon!J49=0,"",Eksplikatsioon!J49)</f>
        <v/>
      </c>
      <c r="H47" s="25" t="str">
        <f>IF(Eksplikatsioon!K49=0,"",Eksplikatsioon!K49)</f>
        <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
      </c>
      <c r="B48" s="58" t="str">
        <f>IF(Eksplikatsioon!B50=0,"",Eksplikatsioon!B50)</f>
        <v/>
      </c>
      <c r="C48" s="25" t="str">
        <f>IF(Eksplikatsioon!C50=0,"",Eksplikatsioon!C50)</f>
        <v/>
      </c>
      <c r="D48" s="25" t="str">
        <f>IF(Eksplikatsioon!D50=0,"",Eksplikatsioon!D50)</f>
        <v/>
      </c>
      <c r="E48" s="56" t="str">
        <f>IF(Eksplikatsioon!F50=0,"",Eksplikatsioon!F50)</f>
        <v/>
      </c>
      <c r="F48" s="25" t="str">
        <f>IF(Eksplikatsioon!H50=0,"",Eksplikatsioon!H50)</f>
        <v/>
      </c>
      <c r="G48" s="25" t="str">
        <f>IF(Eksplikatsioon!J50=0,"",Eksplikatsioon!J50)</f>
        <v/>
      </c>
      <c r="H48" s="25" t="str">
        <f>IF(Eksplikatsioon!K50=0,"",Eksplikatsioon!K50)</f>
        <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
      </c>
      <c r="B49" s="58" t="str">
        <f>IF(Eksplikatsioon!B51=0,"",Eksplikatsioon!B51)</f>
        <v/>
      </c>
      <c r="C49" s="25" t="str">
        <f>IF(Eksplikatsioon!C51=0,"",Eksplikatsioon!C51)</f>
        <v/>
      </c>
      <c r="D49" s="25" t="str">
        <f>IF(Eksplikatsioon!D51=0,"",Eksplikatsioon!D51)</f>
        <v/>
      </c>
      <c r="E49" s="56" t="str">
        <f>IF(Eksplikatsioon!F51=0,"",Eksplikatsioon!F51)</f>
        <v/>
      </c>
      <c r="F49" s="25" t="str">
        <f>IF(Eksplikatsioon!H51=0,"",Eksplikatsioon!H51)</f>
        <v/>
      </c>
      <c r="G49" s="25" t="str">
        <f>IF(Eksplikatsioon!J51=0,"",Eksplikatsioon!J51)</f>
        <v/>
      </c>
      <c r="H49" s="25" t="str">
        <f>IF(Eksplikatsioon!K51=0,"",Eksplikatsioon!K51)</f>
        <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
      </c>
      <c r="B50" s="58" t="str">
        <f>IF(Eksplikatsioon!B52=0,"",Eksplikatsioon!B52)</f>
        <v/>
      </c>
      <c r="C50" s="25" t="str">
        <f>IF(Eksplikatsioon!C52=0,"",Eksplikatsioon!C52)</f>
        <v/>
      </c>
      <c r="D50" s="25" t="str">
        <f>IF(Eksplikatsioon!D52=0,"",Eksplikatsioon!D52)</f>
        <v/>
      </c>
      <c r="E50" s="56" t="str">
        <f>IF(Eksplikatsioon!F52=0,"",Eksplikatsioon!F52)</f>
        <v/>
      </c>
      <c r="F50" s="25" t="str">
        <f>IF(Eksplikatsioon!H52=0,"",Eksplikatsioon!H52)</f>
        <v/>
      </c>
      <c r="G50" s="25" t="str">
        <f>IF(Eksplikatsioon!J52=0,"",Eksplikatsioon!J52)</f>
        <v/>
      </c>
      <c r="H50" s="25" t="str">
        <f>IF(Eksplikatsioon!K52=0,"",Eksplikatsioon!K52)</f>
        <v/>
      </c>
      <c r="I50" s="25" t="str">
        <f>IF(Eksplikatsioon!L52=0,"",Eksplikatsioon!L52)</f>
        <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
      </c>
      <c r="B51" s="58" t="str">
        <f>IF(Eksplikatsioon!B53=0,"",Eksplikatsioon!B53)</f>
        <v/>
      </c>
      <c r="C51" s="25" t="str">
        <f>IF(Eksplikatsioon!C53=0,"",Eksplikatsioon!C53)</f>
        <v/>
      </c>
      <c r="D51" s="25" t="str">
        <f>IF(Eksplikatsioon!D53=0,"",Eksplikatsioon!D53)</f>
        <v/>
      </c>
      <c r="E51" s="56" t="str">
        <f>IF(Eksplikatsioon!F53=0,"",Eksplikatsioon!F53)</f>
        <v/>
      </c>
      <c r="F51" s="25" t="str">
        <f>IF(Eksplikatsioon!H53=0,"",Eksplikatsioon!H53)</f>
        <v/>
      </c>
      <c r="G51" s="25" t="str">
        <f>IF(Eksplikatsioon!J53=0,"",Eksplikatsioon!J53)</f>
        <v/>
      </c>
      <c r="H51" s="25" t="str">
        <f>IF(Eksplikatsioon!K53=0,"",Eksplikatsioon!K53)</f>
        <v/>
      </c>
      <c r="I51" s="25" t="str">
        <f>IF(Eksplikatsioon!L53=0,"",Eksplikatsioon!L53)</f>
        <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
      </c>
      <c r="B52" s="58" t="str">
        <f>IF(Eksplikatsioon!B54=0,"",Eksplikatsioon!B54)</f>
        <v/>
      </c>
      <c r="C52" s="25" t="str">
        <f>IF(Eksplikatsioon!C54=0,"",Eksplikatsioon!C54)</f>
        <v/>
      </c>
      <c r="D52" s="25" t="str">
        <f>IF(Eksplikatsioon!D54=0,"",Eksplikatsioon!D54)</f>
        <v/>
      </c>
      <c r="E52" s="56" t="str">
        <f>IF(Eksplikatsioon!F54=0,"",Eksplikatsioon!F54)</f>
        <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
      </c>
      <c r="B53" s="58" t="str">
        <f>IF(Eksplikatsioon!B55=0,"",Eksplikatsioon!B55)</f>
        <v/>
      </c>
      <c r="C53" s="25" t="str">
        <f>IF(Eksplikatsioon!C55=0,"",Eksplikatsioon!C55)</f>
        <v/>
      </c>
      <c r="D53" s="25" t="str">
        <f>IF(Eksplikatsioon!D55=0,"",Eksplikatsioon!D55)</f>
        <v/>
      </c>
      <c r="E53" s="56" t="str">
        <f>IF(Eksplikatsioon!F55=0,"",Eksplikatsioon!F55)</f>
        <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
      </c>
      <c r="B54" s="58" t="str">
        <f>IF(Eksplikatsioon!B56=0,"",Eksplikatsioon!B56)</f>
        <v/>
      </c>
      <c r="C54" s="25" t="str">
        <f>IF(Eksplikatsioon!C56=0,"",Eksplikatsioon!C56)</f>
        <v/>
      </c>
      <c r="D54" s="25" t="str">
        <f>IF(Eksplikatsioon!D56=0,"",Eksplikatsioon!D56)</f>
        <v/>
      </c>
      <c r="E54" s="56" t="str">
        <f>IF(Eksplikatsioon!F56=0,"",Eksplikatsioon!F56)</f>
        <v/>
      </c>
      <c r="F54" s="25" t="str">
        <f>IF(Eksplikatsioon!H56=0,"",Eksplikatsioon!H56)</f>
        <v/>
      </c>
      <c r="G54" s="25" t="str">
        <f>IF(Eksplikatsioon!J56=0,"",Eksplikatsioon!J56)</f>
        <v/>
      </c>
      <c r="H54" s="25" t="str">
        <f>IF(Eksplikatsioon!K56=0,"",Eksplikatsioon!K56)</f>
        <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row>
    <row r="55" spans="1:59" x14ac:dyDescent="0.25">
      <c r="A55" s="25" t="str">
        <f>IF(Eksplikatsioon!A57=0,"",Eksplikatsioon!A57)</f>
        <v/>
      </c>
      <c r="B55" s="58" t="str">
        <f>IF(Eksplikatsioon!B57=0,"",Eksplikatsioon!B57)</f>
        <v/>
      </c>
      <c r="C55" s="25" t="str">
        <f>IF(Eksplikatsioon!C57=0,"",Eksplikatsioon!C57)</f>
        <v/>
      </c>
      <c r="D55" s="25" t="str">
        <f>IF(Eksplikatsioon!D57=0,"",Eksplikatsioon!D57)</f>
        <v/>
      </c>
      <c r="E55" s="56" t="str">
        <f>IF(Eksplikatsioon!F57=0,"",Eksplikatsioon!F57)</f>
        <v/>
      </c>
      <c r="F55" s="25" t="str">
        <f>IF(Eksplikatsioon!H57=0,"",Eksplikatsioon!H57)</f>
        <v/>
      </c>
      <c r="G55" s="25" t="str">
        <f>IF(Eksplikatsioon!J57=0,"",Eksplikatsioon!J57)</f>
        <v/>
      </c>
      <c r="H55" s="25" t="str">
        <f>IF(Eksplikatsioon!K57=0,"",Eksplikatsioon!K57)</f>
        <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
      </c>
      <c r="B56" s="58" t="str">
        <f>IF(Eksplikatsioon!B58=0,"",Eksplikatsioon!B58)</f>
        <v/>
      </c>
      <c r="C56" s="25" t="str">
        <f>IF(Eksplikatsioon!C58=0,"",Eksplikatsioon!C58)</f>
        <v/>
      </c>
      <c r="D56" s="25" t="str">
        <f>IF(Eksplikatsioon!D58=0,"",Eksplikatsioon!D58)</f>
        <v/>
      </c>
      <c r="E56" s="56" t="str">
        <f>IF(Eksplikatsioon!F58=0,"",Eksplikatsioon!F58)</f>
        <v/>
      </c>
      <c r="F56" s="25" t="str">
        <f>IF(Eksplikatsioon!H58=0,"",Eksplikatsioon!H58)</f>
        <v/>
      </c>
      <c r="G56" s="25" t="str">
        <f>IF(Eksplikatsioon!J58=0,"",Eksplikatsioon!J58)</f>
        <v/>
      </c>
      <c r="H56" s="25" t="str">
        <f>IF(Eksplikatsioon!K58=0,"",Eksplikatsioon!K58)</f>
        <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
      </c>
      <c r="B57" s="58" t="str">
        <f>IF(Eksplikatsioon!B59=0,"",Eksplikatsioon!B59)</f>
        <v/>
      </c>
      <c r="C57" s="25" t="str">
        <f>IF(Eksplikatsioon!C59=0,"",Eksplikatsioon!C59)</f>
        <v/>
      </c>
      <c r="D57" s="25" t="str">
        <f>IF(Eksplikatsioon!D59=0,"",Eksplikatsioon!D59)</f>
        <v/>
      </c>
      <c r="E57" s="56" t="str">
        <f>IF(Eksplikatsioon!F59=0,"",Eksplikatsioon!F59)</f>
        <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
      </c>
      <c r="B58" s="58" t="str">
        <f>IF(Eksplikatsioon!B60=0,"",Eksplikatsioon!B60)</f>
        <v/>
      </c>
      <c r="C58" s="25" t="str">
        <f>IF(Eksplikatsioon!C60=0,"",Eksplikatsioon!C60)</f>
        <v/>
      </c>
      <c r="D58" s="25" t="str">
        <f>IF(Eksplikatsioon!D60=0,"",Eksplikatsioon!D60)</f>
        <v/>
      </c>
      <c r="E58" s="56" t="str">
        <f>IF(Eksplikatsioon!F60=0,"",Eksplikatsioon!F60)</f>
        <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
      </c>
      <c r="B59" s="58" t="str">
        <f>IF(Eksplikatsioon!B61=0,"",Eksplikatsioon!B61)</f>
        <v/>
      </c>
      <c r="C59" s="25" t="str">
        <f>IF(Eksplikatsioon!C61=0,"",Eksplikatsioon!C61)</f>
        <v/>
      </c>
      <c r="D59" s="25" t="str">
        <f>IF(Eksplikatsioon!D61=0,"",Eksplikatsioon!D61)</f>
        <v/>
      </c>
      <c r="E59" s="56" t="str">
        <f>IF(Eksplikatsioon!F61=0,"",Eksplikatsioon!F61)</f>
        <v/>
      </c>
      <c r="F59" s="25" t="str">
        <f>IF(Eksplikatsioon!H61=0,"",Eksplikatsioon!H61)</f>
        <v/>
      </c>
      <c r="G59" s="25" t="str">
        <f>IF(Eksplikatsioon!J61=0,"",Eksplikatsioon!J61)</f>
        <v/>
      </c>
      <c r="H59" s="25" t="str">
        <f>IF(Eksplikatsioon!K61=0,"",Eksplikatsioon!K61)</f>
        <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
      </c>
      <c r="B60" s="58" t="str">
        <f>IF(Eksplikatsioon!B62=0,"",Eksplikatsioon!B62)</f>
        <v/>
      </c>
      <c r="C60" s="25" t="str">
        <f>IF(Eksplikatsioon!C62=0,"",Eksplikatsioon!C62)</f>
        <v/>
      </c>
      <c r="D60" s="25" t="str">
        <f>IF(Eksplikatsioon!D62=0,"",Eksplikatsioon!D62)</f>
        <v/>
      </c>
      <c r="E60" s="56" t="str">
        <f>IF(Eksplikatsioon!F62=0,"",Eksplikatsioon!F62)</f>
        <v/>
      </c>
      <c r="F60" s="25" t="str">
        <f>IF(Eksplikatsioon!H62=0,"",Eksplikatsioon!H62)</f>
        <v/>
      </c>
      <c r="G60" s="25" t="str">
        <f>IF(Eksplikatsioon!J62=0,"",Eksplikatsioon!J62)</f>
        <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
      </c>
      <c r="B61" s="58" t="str">
        <f>IF(Eksplikatsioon!B63=0,"",Eksplikatsioon!B63)</f>
        <v/>
      </c>
      <c r="C61" s="25" t="str">
        <f>IF(Eksplikatsioon!C63=0,"",Eksplikatsioon!C63)</f>
        <v/>
      </c>
      <c r="D61" s="25" t="str">
        <f>IF(Eksplikatsioon!D63=0,"",Eksplikatsioon!D63)</f>
        <v/>
      </c>
      <c r="E61" s="56" t="str">
        <f>IF(Eksplikatsioon!F63=0,"",Eksplikatsioon!F63)</f>
        <v/>
      </c>
      <c r="F61" s="25" t="str">
        <f>IF(Eksplikatsioon!H63=0,"",Eksplikatsioon!H63)</f>
        <v/>
      </c>
      <c r="G61" s="25" t="str">
        <f>IF(Eksplikatsioon!J63=0,"",Eksplikatsioon!J63)</f>
        <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
      </c>
      <c r="B62" s="58" t="str">
        <f>IF(Eksplikatsioon!B64=0,"",Eksplikatsioon!B64)</f>
        <v/>
      </c>
      <c r="C62" s="25" t="str">
        <f>IF(Eksplikatsioon!C64=0,"",Eksplikatsioon!C64)</f>
        <v/>
      </c>
      <c r="D62" s="25" t="str">
        <f>IF(Eksplikatsioon!D64=0,"",Eksplikatsioon!D64)</f>
        <v/>
      </c>
      <c r="E62" s="56" t="str">
        <f>IF(Eksplikatsioon!F64=0,"",Eksplikatsioon!F64)</f>
        <v/>
      </c>
      <c r="F62" s="25" t="str">
        <f>IF(Eksplikatsioon!H64=0,"",Eksplikatsioon!H64)</f>
        <v/>
      </c>
      <c r="G62" s="25" t="str">
        <f>IF(Eksplikatsioon!J64=0,"",Eksplikatsioon!J64)</f>
        <v/>
      </c>
      <c r="H62" s="25" t="str">
        <f>IF(Eksplikatsioon!K64=0,"",Eksplikatsioon!K64)</f>
        <v/>
      </c>
      <c r="I62" s="25" t="str">
        <f>IF(Eksplikatsioon!L64=0,"",Eksplikatsioon!L64)</f>
        <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
      </c>
      <c r="B63" s="58" t="str">
        <f>IF(Eksplikatsioon!B65=0,"",Eksplikatsioon!B65)</f>
        <v/>
      </c>
      <c r="C63" s="25" t="str">
        <f>IF(Eksplikatsioon!C65=0,"",Eksplikatsioon!C65)</f>
        <v/>
      </c>
      <c r="D63" s="25" t="str">
        <f>IF(Eksplikatsioon!D65=0,"",Eksplikatsioon!D65)</f>
        <v/>
      </c>
      <c r="E63" s="56" t="str">
        <f>IF(Eksplikatsioon!F65=0,"",Eksplikatsioon!F65)</f>
        <v/>
      </c>
      <c r="F63" s="25" t="str">
        <f>IF(Eksplikatsioon!H65=0,"",Eksplikatsioon!H65)</f>
        <v/>
      </c>
      <c r="G63" s="25" t="str">
        <f>IF(Eksplikatsioon!J65=0,"",Eksplikatsioon!J65)</f>
        <v/>
      </c>
      <c r="H63" s="25" t="str">
        <f>IF(Eksplikatsioon!K65=0,"",Eksplikatsioon!K65)</f>
        <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
      </c>
      <c r="B64" s="58" t="str">
        <f>IF(Eksplikatsioon!B66=0,"",Eksplikatsioon!B66)</f>
        <v/>
      </c>
      <c r="C64" s="25" t="str">
        <f>IF(Eksplikatsioon!C66=0,"",Eksplikatsioon!C66)</f>
        <v/>
      </c>
      <c r="D64" s="25" t="str">
        <f>IF(Eksplikatsioon!D66=0,"",Eksplikatsioon!D66)</f>
        <v/>
      </c>
      <c r="E64" s="56" t="str">
        <f>IF(Eksplikatsioon!F66=0,"",Eksplikatsioon!F66)</f>
        <v/>
      </c>
      <c r="F64" s="25" t="str">
        <f>IF(Eksplikatsioon!H66=0,"",Eksplikatsioon!H66)</f>
        <v/>
      </c>
      <c r="G64" s="25" t="str">
        <f>IF(Eksplikatsioon!J66=0,"",Eksplikatsioon!J66)</f>
        <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
      </c>
      <c r="B65" s="58" t="str">
        <f>IF(Eksplikatsioon!B67=0,"",Eksplikatsioon!B67)</f>
        <v/>
      </c>
      <c r="C65" s="25" t="str">
        <f>IF(Eksplikatsioon!C67=0,"",Eksplikatsioon!C67)</f>
        <v/>
      </c>
      <c r="D65" s="25" t="str">
        <f>IF(Eksplikatsioon!D67=0,"",Eksplikatsioon!D67)</f>
        <v/>
      </c>
      <c r="E65" s="56" t="str">
        <f>IF(Eksplikatsioon!F67=0,"",Eksplikatsioon!F67)</f>
        <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
      </c>
      <c r="B66" s="58" t="str">
        <f>IF(Eksplikatsioon!B68=0,"",Eksplikatsioon!B68)</f>
        <v/>
      </c>
      <c r="C66" s="25" t="str">
        <f>IF(Eksplikatsioon!C68=0,"",Eksplikatsioon!C68)</f>
        <v/>
      </c>
      <c r="D66" s="25" t="str">
        <f>IF(Eksplikatsioon!D68=0,"",Eksplikatsioon!D68)</f>
        <v/>
      </c>
      <c r="E66" s="56" t="str">
        <f>IF(Eksplikatsioon!F68=0,"",Eksplikatsioon!F68)</f>
        <v/>
      </c>
      <c r="F66" s="25" t="str">
        <f>IF(Eksplikatsioon!H68=0,"",Eksplikatsioon!H68)</f>
        <v/>
      </c>
      <c r="G66" s="25" t="str">
        <f>IF(Eksplikatsioon!J68=0,"",Eksplikatsioon!J68)</f>
        <v/>
      </c>
      <c r="H66" s="25" t="str">
        <f>IF(Eksplikatsioon!K68=0,"",Eksplikatsioon!K68)</f>
        <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
      </c>
      <c r="B67" s="58" t="str">
        <f>IF(Eksplikatsioon!B69=0,"",Eksplikatsioon!B69)</f>
        <v/>
      </c>
      <c r="C67" s="25" t="str">
        <f>IF(Eksplikatsioon!C69=0,"",Eksplikatsioon!C69)</f>
        <v/>
      </c>
      <c r="D67" s="25" t="str">
        <f>IF(Eksplikatsioon!D69=0,"",Eksplikatsioon!D69)</f>
        <v/>
      </c>
      <c r="E67" s="56" t="str">
        <f>IF(Eksplikatsioon!F69=0,"",Eksplikatsioon!F69)</f>
        <v/>
      </c>
      <c r="F67" s="25" t="str">
        <f>IF(Eksplikatsioon!H69=0,"",Eksplikatsioon!H69)</f>
        <v/>
      </c>
      <c r="G67" s="25" t="str">
        <f>IF(Eksplikatsioon!J69=0,"",Eksplikatsioon!J69)</f>
        <v/>
      </c>
      <c r="H67" s="25" t="str">
        <f>IF(Eksplikatsioon!K69=0,"",Eksplikatsioon!K69)</f>
        <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
      </c>
      <c r="B68" s="58" t="str">
        <f>IF(Eksplikatsioon!B70=0,"",Eksplikatsioon!B70)</f>
        <v/>
      </c>
      <c r="C68" s="25" t="str">
        <f>IF(Eksplikatsioon!C70=0,"",Eksplikatsioon!C70)</f>
        <v/>
      </c>
      <c r="D68" s="25" t="str">
        <f>IF(Eksplikatsioon!D70=0,"",Eksplikatsioon!D70)</f>
        <v/>
      </c>
      <c r="E68" s="56" t="str">
        <f>IF(Eksplikatsioon!F70=0,"",Eksplikatsioon!F70)</f>
        <v/>
      </c>
      <c r="F68" s="25" t="str">
        <f>IF(Eksplikatsioon!H70=0,"",Eksplikatsioon!H70)</f>
        <v/>
      </c>
      <c r="G68" s="25" t="str">
        <f>IF(Eksplikatsioon!J70=0,"",Eksplikatsioon!J70)</f>
        <v/>
      </c>
      <c r="H68" s="25" t="str">
        <f>IF(Eksplikatsioon!K70=0,"",Eksplikatsioon!K70)</f>
        <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
      </c>
      <c r="B69" s="58" t="str">
        <f>IF(Eksplikatsioon!B71=0,"",Eksplikatsioon!B71)</f>
        <v/>
      </c>
      <c r="C69" s="25" t="str">
        <f>IF(Eksplikatsioon!C71=0,"",Eksplikatsioon!C71)</f>
        <v/>
      </c>
      <c r="D69" s="25" t="str">
        <f>IF(Eksplikatsioon!D71=0,"",Eksplikatsioon!D71)</f>
        <v/>
      </c>
      <c r="E69" s="56" t="str">
        <f>IF(Eksplikatsioon!F71=0,"",Eksplikatsioon!F71)</f>
        <v/>
      </c>
      <c r="F69" s="25" t="str">
        <f>IF(Eksplikatsioon!H71=0,"",Eksplikatsioon!H71)</f>
        <v/>
      </c>
      <c r="G69" s="25" t="str">
        <f>IF(Eksplikatsioon!J71=0,"",Eksplikatsioon!J71)</f>
        <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
      </c>
      <c r="B70" s="58" t="str">
        <f>IF(Eksplikatsioon!B72=0,"",Eksplikatsioon!B72)</f>
        <v/>
      </c>
      <c r="C70" s="25" t="str">
        <f>IF(Eksplikatsioon!C72=0,"",Eksplikatsioon!C72)</f>
        <v/>
      </c>
      <c r="D70" s="25" t="str">
        <f>IF(Eksplikatsioon!D72=0,"",Eksplikatsioon!D72)</f>
        <v/>
      </c>
      <c r="E70" s="56" t="str">
        <f>IF(Eksplikatsioon!F72=0,"",Eksplikatsioon!F72)</f>
        <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
      </c>
      <c r="B71" s="58" t="str">
        <f>IF(Eksplikatsioon!B73=0,"",Eksplikatsioon!B73)</f>
        <v/>
      </c>
      <c r="C71" s="25" t="str">
        <f>IF(Eksplikatsioon!C73=0,"",Eksplikatsioon!C73)</f>
        <v/>
      </c>
      <c r="D71" s="25" t="str">
        <f>IF(Eksplikatsioon!D73=0,"",Eksplikatsioon!D73)</f>
        <v/>
      </c>
      <c r="E71" s="56" t="str">
        <f>IF(Eksplikatsioon!F73=0,"",Eksplikatsioon!F73)</f>
        <v/>
      </c>
      <c r="F71" s="25" t="str">
        <f>IF(Eksplikatsioon!H73=0,"",Eksplikatsioon!H73)</f>
        <v/>
      </c>
      <c r="G71" s="25" t="str">
        <f>IF(Eksplikatsioon!J73=0,"",Eksplikatsioon!J73)</f>
        <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
      </c>
      <c r="B72" s="58" t="str">
        <f>IF(Eksplikatsioon!B74=0,"",Eksplikatsioon!B74)</f>
        <v/>
      </c>
      <c r="C72" s="25" t="str">
        <f>IF(Eksplikatsioon!C74=0,"",Eksplikatsioon!C74)</f>
        <v/>
      </c>
      <c r="D72" s="25" t="str">
        <f>IF(Eksplikatsioon!D74=0,"",Eksplikatsioon!D74)</f>
        <v/>
      </c>
      <c r="E72" s="56" t="str">
        <f>IF(Eksplikatsioon!F74=0,"",Eksplikatsioon!F74)</f>
        <v/>
      </c>
      <c r="F72" s="25" t="str">
        <f>IF(Eksplikatsioon!H74=0,"",Eksplikatsioon!H74)</f>
        <v/>
      </c>
      <c r="G72" s="25" t="str">
        <f>IF(Eksplikatsioon!J74=0,"",Eksplikatsioon!J74)</f>
        <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
      </c>
      <c r="B73" s="58" t="str">
        <f>IF(Eksplikatsioon!B75=0,"",Eksplikatsioon!B75)</f>
        <v/>
      </c>
      <c r="C73" s="25" t="str">
        <f>IF(Eksplikatsioon!C75=0,"",Eksplikatsioon!C75)</f>
        <v/>
      </c>
      <c r="D73" s="25" t="str">
        <f>IF(Eksplikatsioon!D75=0,"",Eksplikatsioon!D75)</f>
        <v/>
      </c>
      <c r="E73" s="56" t="str">
        <f>IF(Eksplikatsioon!F75=0,"",Eksplikatsioon!F75)</f>
        <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
      </c>
      <c r="B74" s="58" t="str">
        <f>IF(Eksplikatsioon!B76=0,"",Eksplikatsioon!B76)</f>
        <v/>
      </c>
      <c r="C74" s="25" t="str">
        <f>IF(Eksplikatsioon!C76=0,"",Eksplikatsioon!C76)</f>
        <v/>
      </c>
      <c r="D74" s="25" t="str">
        <f>IF(Eksplikatsioon!D76=0,"",Eksplikatsioon!D76)</f>
        <v/>
      </c>
      <c r="E74" s="56" t="str">
        <f>IF(Eksplikatsioon!F76=0,"",Eksplikatsioon!F76)</f>
        <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
      </c>
      <c r="B75" s="58" t="str">
        <f>IF(Eksplikatsioon!B77=0,"",Eksplikatsioon!B77)</f>
        <v/>
      </c>
      <c r="C75" s="25" t="str">
        <f>IF(Eksplikatsioon!C77=0,"",Eksplikatsioon!C77)</f>
        <v/>
      </c>
      <c r="D75" s="25" t="str">
        <f>IF(Eksplikatsioon!D77=0,"",Eksplikatsioon!D77)</f>
        <v/>
      </c>
      <c r="E75" s="56" t="str">
        <f>IF(Eksplikatsioon!F77=0,"",Eksplikatsioon!F77)</f>
        <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
      </c>
      <c r="B76" s="58" t="str">
        <f>IF(Eksplikatsioon!B78=0,"",Eksplikatsioon!B78)</f>
        <v/>
      </c>
      <c r="C76" s="25" t="str">
        <f>IF(Eksplikatsioon!C78=0,"",Eksplikatsioon!C78)</f>
        <v/>
      </c>
      <c r="D76" s="25" t="str">
        <f>IF(Eksplikatsioon!D78=0,"",Eksplikatsioon!D78)</f>
        <v/>
      </c>
      <c r="E76" s="56" t="str">
        <f>IF(Eksplikatsioon!F78=0,"",Eksplikatsioon!F78)</f>
        <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
      </c>
      <c r="B77" s="58" t="str">
        <f>IF(Eksplikatsioon!B79=0,"",Eksplikatsioon!B79)</f>
        <v/>
      </c>
      <c r="C77" s="25" t="str">
        <f>IF(Eksplikatsioon!C79=0,"",Eksplikatsioon!C79)</f>
        <v/>
      </c>
      <c r="D77" s="25" t="str">
        <f>IF(Eksplikatsioon!D79=0,"",Eksplikatsioon!D79)</f>
        <v/>
      </c>
      <c r="E77" s="56" t="str">
        <f>IF(Eksplikatsioon!F79=0,"",Eksplikatsioon!F79)</f>
        <v/>
      </c>
      <c r="F77" s="25" t="str">
        <f>IF(Eksplikatsioon!H79=0,"",Eksplikatsioon!H79)</f>
        <v/>
      </c>
      <c r="G77" s="25" t="str">
        <f>IF(Eksplikatsioon!J79=0,"",Eksplikatsioon!J79)</f>
        <v/>
      </c>
      <c r="H77" s="25" t="str">
        <f>IF(Eksplikatsioon!K79=0,"",Eksplikatsioon!K79)</f>
        <v/>
      </c>
      <c r="I77" s="25" t="str">
        <f>IF(Eksplikatsioon!L79=0,"",Eksplikatsioon!L79)</f>
        <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
      </c>
      <c r="B78" s="58" t="str">
        <f>IF(Eksplikatsioon!B80=0,"",Eksplikatsioon!B80)</f>
        <v/>
      </c>
      <c r="C78" s="25" t="str">
        <f>IF(Eksplikatsioon!C80=0,"",Eksplikatsioon!C80)</f>
        <v/>
      </c>
      <c r="D78" s="25" t="str">
        <f>IF(Eksplikatsioon!D80=0,"",Eksplikatsioon!D80)</f>
        <v/>
      </c>
      <c r="E78" s="56" t="str">
        <f>IF(Eksplikatsioon!F80=0,"",Eksplikatsioon!F80)</f>
        <v/>
      </c>
      <c r="F78" s="25" t="str">
        <f>IF(Eksplikatsioon!H80=0,"",Eksplikatsioon!H80)</f>
        <v/>
      </c>
      <c r="G78" s="25" t="str">
        <f>IF(Eksplikatsioon!J80=0,"",Eksplikatsioon!J80)</f>
        <v/>
      </c>
      <c r="H78" s="25" t="str">
        <f>IF(Eksplikatsioon!K80=0,"",Eksplikatsioon!K80)</f>
        <v/>
      </c>
      <c r="I78" s="25" t="str">
        <f>IF(Eksplikatsioon!L80=0,"",Eksplikatsioon!L80)</f>
        <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
      </c>
      <c r="B79" s="58" t="str">
        <f>IF(Eksplikatsioon!B81=0,"",Eksplikatsioon!B81)</f>
        <v/>
      </c>
      <c r="C79" s="25" t="str">
        <f>IF(Eksplikatsioon!C81=0,"",Eksplikatsioon!C81)</f>
        <v/>
      </c>
      <c r="D79" s="25" t="str">
        <f>IF(Eksplikatsioon!D81=0,"",Eksplikatsioon!D81)</f>
        <v/>
      </c>
      <c r="E79" s="56" t="str">
        <f>IF(Eksplikatsioon!F81=0,"",Eksplikatsioon!F81)</f>
        <v/>
      </c>
      <c r="F79" s="25" t="str">
        <f>IF(Eksplikatsioon!H81=0,"",Eksplikatsioon!H81)</f>
        <v/>
      </c>
      <c r="G79" s="25" t="str">
        <f>IF(Eksplikatsioon!J81=0,"",Eksplikatsioon!J81)</f>
        <v/>
      </c>
      <c r="H79" s="25" t="str">
        <f>IF(Eksplikatsioon!K81=0,"",Eksplikatsioon!K81)</f>
        <v/>
      </c>
      <c r="I79" s="25" t="str">
        <f>IF(Eksplikatsioon!L81=0,"",Eksplikatsioon!L81)</f>
        <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
      </c>
      <c r="B80" s="58" t="str">
        <f>IF(Eksplikatsioon!B82=0,"",Eksplikatsioon!B82)</f>
        <v/>
      </c>
      <c r="C80" s="25" t="str">
        <f>IF(Eksplikatsioon!C82=0,"",Eksplikatsioon!C82)</f>
        <v/>
      </c>
      <c r="D80" s="25" t="str">
        <f>IF(Eksplikatsioon!D82=0,"",Eksplikatsioon!D82)</f>
        <v/>
      </c>
      <c r="E80" s="56" t="str">
        <f>IF(Eksplikatsioon!F82=0,"",Eksplikatsioon!F82)</f>
        <v/>
      </c>
      <c r="F80" s="25" t="str">
        <f>IF(Eksplikatsioon!H82=0,"",Eksplikatsioon!H82)</f>
        <v/>
      </c>
      <c r="G80" s="25" t="str">
        <f>IF(Eksplikatsioon!J82=0,"",Eksplikatsioon!J82)</f>
        <v/>
      </c>
      <c r="H80" s="25" t="str">
        <f>IF(Eksplikatsioon!K82=0,"",Eksplikatsioon!K82)</f>
        <v/>
      </c>
      <c r="I80" s="25" t="str">
        <f>IF(Eksplikatsioon!L82=0,"",Eksplikatsioon!L82)</f>
        <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
      </c>
      <c r="B81" s="58" t="str">
        <f>IF(Eksplikatsioon!B83=0,"",Eksplikatsioon!B83)</f>
        <v/>
      </c>
      <c r="C81" s="25" t="str">
        <f>IF(Eksplikatsioon!C83=0,"",Eksplikatsioon!C83)</f>
        <v/>
      </c>
      <c r="D81" s="25" t="str">
        <f>IF(Eksplikatsioon!D83=0,"",Eksplikatsioon!D83)</f>
        <v/>
      </c>
      <c r="E81" s="56" t="str">
        <f>IF(Eksplikatsioon!F83=0,"",Eksplikatsioon!F83)</f>
        <v/>
      </c>
      <c r="F81" s="25" t="str">
        <f>IF(Eksplikatsioon!H83=0,"",Eksplikatsioon!H83)</f>
        <v/>
      </c>
      <c r="G81" s="25" t="str">
        <f>IF(Eksplikatsioon!J83=0,"",Eksplikatsioon!J83)</f>
        <v/>
      </c>
      <c r="H81" s="25" t="str">
        <f>IF(Eksplikatsioon!K83=0,"",Eksplikatsioon!K83)</f>
        <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
      </c>
      <c r="B82" s="58" t="str">
        <f>IF(Eksplikatsioon!B84=0,"",Eksplikatsioon!B84)</f>
        <v/>
      </c>
      <c r="C82" s="25" t="str">
        <f>IF(Eksplikatsioon!C84=0,"",Eksplikatsioon!C84)</f>
        <v/>
      </c>
      <c r="D82" s="25" t="str">
        <f>IF(Eksplikatsioon!D84=0,"",Eksplikatsioon!D84)</f>
        <v/>
      </c>
      <c r="E82" s="56" t="str">
        <f>IF(Eksplikatsioon!F84=0,"",Eksplikatsioon!F84)</f>
        <v/>
      </c>
      <c r="F82" s="25" t="str">
        <f>IF(Eksplikatsioon!H84=0,"",Eksplikatsioon!H84)</f>
        <v/>
      </c>
      <c r="G82" s="25" t="str">
        <f>IF(Eksplikatsioon!J84=0,"",Eksplikatsioon!J84)</f>
        <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
      </c>
      <c r="B83" s="58" t="str">
        <f>IF(Eksplikatsioon!B85=0,"",Eksplikatsioon!B85)</f>
        <v/>
      </c>
      <c r="C83" s="25" t="str">
        <f>IF(Eksplikatsioon!C85=0,"",Eksplikatsioon!C85)</f>
        <v/>
      </c>
      <c r="D83" s="25" t="str">
        <f>IF(Eksplikatsioon!D85=0,"",Eksplikatsioon!D85)</f>
        <v/>
      </c>
      <c r="E83" s="56" t="str">
        <f>IF(Eksplikatsioon!F85=0,"",Eksplikatsioon!F85)</f>
        <v/>
      </c>
      <c r="F83" s="25" t="str">
        <f>IF(Eksplikatsioon!H85=0,"",Eksplikatsioon!H85)</f>
        <v/>
      </c>
      <c r="G83" s="25" t="str">
        <f>IF(Eksplikatsioon!J85=0,"",Eksplikatsioon!J85)</f>
        <v/>
      </c>
      <c r="H83" s="25" t="str">
        <f>IF(Eksplikatsioon!K85=0,"",Eksplikatsioon!K85)</f>
        <v/>
      </c>
      <c r="I83" s="25" t="str">
        <f>IF(Eksplikatsioon!L85=0,"",Eksplikatsioon!L85)</f>
        <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
      </c>
      <c r="B84" s="58" t="str">
        <f>IF(Eksplikatsioon!B86=0,"",Eksplikatsioon!B86)</f>
        <v/>
      </c>
      <c r="C84" s="25" t="str">
        <f>IF(Eksplikatsioon!C86=0,"",Eksplikatsioon!C86)</f>
        <v/>
      </c>
      <c r="D84" s="25" t="str">
        <f>IF(Eksplikatsioon!D86=0,"",Eksplikatsioon!D86)</f>
        <v/>
      </c>
      <c r="E84" s="56" t="str">
        <f>IF(Eksplikatsioon!F86=0,"",Eksplikatsioon!F86)</f>
        <v/>
      </c>
      <c r="F84" s="25" t="str">
        <f>IF(Eksplikatsioon!H86=0,"",Eksplikatsioon!H86)</f>
        <v/>
      </c>
      <c r="G84" s="25" t="str">
        <f>IF(Eksplikatsioon!J86=0,"",Eksplikatsioon!J86)</f>
        <v/>
      </c>
      <c r="H84" s="25" t="str">
        <f>IF(Eksplikatsioon!K86=0,"",Eksplikatsioon!K86)</f>
        <v/>
      </c>
      <c r="I84" s="25" t="str">
        <f>IF(Eksplikatsioon!L86=0,"",Eksplikatsioon!L86)</f>
        <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
      </c>
      <c r="B85" s="58" t="str">
        <f>IF(Eksplikatsioon!B87=0,"",Eksplikatsioon!B87)</f>
        <v/>
      </c>
      <c r="C85" s="25" t="str">
        <f>IF(Eksplikatsioon!C87=0,"",Eksplikatsioon!C87)</f>
        <v/>
      </c>
      <c r="D85" s="25" t="str">
        <f>IF(Eksplikatsioon!D87=0,"",Eksplikatsioon!D87)</f>
        <v/>
      </c>
      <c r="E85" s="56" t="str">
        <f>IF(Eksplikatsioon!F87=0,"",Eksplikatsioon!F87)</f>
        <v/>
      </c>
      <c r="F85" s="25" t="str">
        <f>IF(Eksplikatsioon!H87=0,"",Eksplikatsioon!H87)</f>
        <v/>
      </c>
      <c r="G85" s="25" t="str">
        <f>IF(Eksplikatsioon!J87=0,"",Eksplikatsioon!J87)</f>
        <v/>
      </c>
      <c r="H85" s="25" t="str">
        <f>IF(Eksplikatsioon!K87=0,"",Eksplikatsioon!K87)</f>
        <v/>
      </c>
      <c r="I85" s="25" t="str">
        <f>IF(Eksplikatsioon!L87=0,"",Eksplikatsioon!L87)</f>
        <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
      </c>
      <c r="B86" s="58" t="str">
        <f>IF(Eksplikatsioon!B88=0,"",Eksplikatsioon!B88)</f>
        <v/>
      </c>
      <c r="C86" s="25" t="str">
        <f>IF(Eksplikatsioon!C88=0,"",Eksplikatsioon!C88)</f>
        <v/>
      </c>
      <c r="D86" s="25" t="str">
        <f>IF(Eksplikatsioon!D88=0,"",Eksplikatsioon!D88)</f>
        <v/>
      </c>
      <c r="E86" s="56" t="str">
        <f>IF(Eksplikatsioon!F88=0,"",Eksplikatsioon!F88)</f>
        <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
      </c>
      <c r="B87" s="58" t="str">
        <f>IF(Eksplikatsioon!B89=0,"",Eksplikatsioon!B89)</f>
        <v/>
      </c>
      <c r="C87" s="25" t="str">
        <f>IF(Eksplikatsioon!C89=0,"",Eksplikatsioon!C89)</f>
        <v/>
      </c>
      <c r="D87" s="25" t="str">
        <f>IF(Eksplikatsioon!D89=0,"",Eksplikatsioon!D89)</f>
        <v/>
      </c>
      <c r="E87" s="56" t="str">
        <f>IF(Eksplikatsioon!F89=0,"",Eksplikatsioon!F89)</f>
        <v/>
      </c>
      <c r="F87" s="25" t="str">
        <f>IF(Eksplikatsioon!H89=0,"",Eksplikatsioon!H89)</f>
        <v/>
      </c>
      <c r="G87" s="25" t="str">
        <f>IF(Eksplikatsioon!J89=0,"",Eksplikatsioon!J89)</f>
        <v/>
      </c>
      <c r="H87" s="25" t="str">
        <f>IF(Eksplikatsioon!K89=0,"",Eksplikatsioon!K89)</f>
        <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
      </c>
      <c r="B88" s="58" t="str">
        <f>IF(Eksplikatsioon!B90=0,"",Eksplikatsioon!B90)</f>
        <v/>
      </c>
      <c r="C88" s="25" t="str">
        <f>IF(Eksplikatsioon!C90=0,"",Eksplikatsioon!C90)</f>
        <v/>
      </c>
      <c r="D88" s="25" t="str">
        <f>IF(Eksplikatsioon!D90=0,"",Eksplikatsioon!D90)</f>
        <v/>
      </c>
      <c r="E88" s="56" t="str">
        <f>IF(Eksplikatsioon!F90=0,"",Eksplikatsioon!F90)</f>
        <v/>
      </c>
      <c r="F88" s="25" t="str">
        <f>IF(Eksplikatsioon!H90=0,"",Eksplikatsioon!H90)</f>
        <v/>
      </c>
      <c r="G88" s="25" t="str">
        <f>IF(Eksplikatsioon!J90=0,"",Eksplikatsioon!J90)</f>
        <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
      </c>
      <c r="B89" s="58" t="str">
        <f>IF(Eksplikatsioon!B91=0,"",Eksplikatsioon!B91)</f>
        <v/>
      </c>
      <c r="C89" s="25" t="str">
        <f>IF(Eksplikatsioon!C91=0,"",Eksplikatsioon!C91)</f>
        <v/>
      </c>
      <c r="D89" s="25" t="str">
        <f>IF(Eksplikatsioon!D91=0,"",Eksplikatsioon!D91)</f>
        <v/>
      </c>
      <c r="E89" s="56" t="str">
        <f>IF(Eksplikatsioon!F91=0,"",Eksplikatsioon!F91)</f>
        <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
      </c>
      <c r="B90" s="58" t="str">
        <f>IF(Eksplikatsioon!B92=0,"",Eksplikatsioon!B92)</f>
        <v/>
      </c>
      <c r="C90" s="25" t="str">
        <f>IF(Eksplikatsioon!C92=0,"",Eksplikatsioon!C92)</f>
        <v/>
      </c>
      <c r="D90" s="25" t="str">
        <f>IF(Eksplikatsioon!D92=0,"",Eksplikatsioon!D92)</f>
        <v/>
      </c>
      <c r="E90" s="56" t="str">
        <f>IF(Eksplikatsioon!F92=0,"",Eksplikatsioon!F92)</f>
        <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row>
    <row r="91" spans="1:47" x14ac:dyDescent="0.25">
      <c r="A91" s="25" t="str">
        <f>IF(Eksplikatsioon!A93=0,"",Eksplikatsioon!A93)</f>
        <v/>
      </c>
      <c r="B91" s="58" t="str">
        <f>IF(Eksplikatsioon!B93=0,"",Eksplikatsioon!B93)</f>
        <v/>
      </c>
      <c r="C91" s="25" t="str">
        <f>IF(Eksplikatsioon!C93=0,"",Eksplikatsioon!C93)</f>
        <v/>
      </c>
      <c r="D91" s="25" t="str">
        <f>IF(Eksplikatsioon!D93=0,"",Eksplikatsioon!D93)</f>
        <v/>
      </c>
      <c r="E91" s="56" t="str">
        <f>IF(Eksplikatsioon!F93=0,"",Eksplikatsioon!F93)</f>
        <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
      </c>
      <c r="B92" s="58" t="str">
        <f>IF(Eksplikatsioon!B94=0,"",Eksplikatsioon!B94)</f>
        <v/>
      </c>
      <c r="C92" s="25" t="str">
        <f>IF(Eksplikatsioon!C94=0,"",Eksplikatsioon!C94)</f>
        <v/>
      </c>
      <c r="D92" s="25" t="str">
        <f>IF(Eksplikatsioon!D94=0,"",Eksplikatsioon!D94)</f>
        <v/>
      </c>
      <c r="E92" s="56" t="str">
        <f>IF(Eksplikatsioon!F94=0,"",Eksplikatsioon!F94)</f>
        <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
      </c>
      <c r="B93" s="58" t="str">
        <f>IF(Eksplikatsioon!B95=0,"",Eksplikatsioon!B95)</f>
        <v/>
      </c>
      <c r="C93" s="25" t="str">
        <f>IF(Eksplikatsioon!C95=0,"",Eksplikatsioon!C95)</f>
        <v/>
      </c>
      <c r="D93" s="25" t="str">
        <f>IF(Eksplikatsioon!D95=0,"",Eksplikatsioon!D95)</f>
        <v/>
      </c>
      <c r="E93" s="56" t="str">
        <f>IF(Eksplikatsioon!F95=0,"",Eksplikatsioon!F95)</f>
        <v/>
      </c>
      <c r="F93" s="25" t="str">
        <f>IF(Eksplikatsioon!H95=0,"",Eksplikatsioon!H95)</f>
        <v/>
      </c>
      <c r="G93" s="25" t="str">
        <f>IF(Eksplikatsioon!J95=0,"",Eksplikatsioon!J95)</f>
        <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
      </c>
      <c r="B94" s="58" t="str">
        <f>IF(Eksplikatsioon!B96=0,"",Eksplikatsioon!B96)</f>
        <v/>
      </c>
      <c r="C94" s="25" t="str">
        <f>IF(Eksplikatsioon!C96=0,"",Eksplikatsioon!C96)</f>
        <v/>
      </c>
      <c r="D94" s="25" t="str">
        <f>IF(Eksplikatsioon!D96=0,"",Eksplikatsioon!D96)</f>
        <v/>
      </c>
      <c r="E94" s="56" t="str">
        <f>IF(Eksplikatsioon!F96=0,"",Eksplikatsioon!F96)</f>
        <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
      </c>
      <c r="B95" s="58" t="str">
        <f>IF(Eksplikatsioon!B97=0,"",Eksplikatsioon!B97)</f>
        <v/>
      </c>
      <c r="C95" s="25" t="str">
        <f>IF(Eksplikatsioon!C97=0,"",Eksplikatsioon!C97)</f>
        <v/>
      </c>
      <c r="D95" s="25" t="str">
        <f>IF(Eksplikatsioon!D97=0,"",Eksplikatsioon!D97)</f>
        <v/>
      </c>
      <c r="E95" s="56" t="str">
        <f>IF(Eksplikatsioon!F97=0,"",Eksplikatsioon!F97)</f>
        <v/>
      </c>
      <c r="F95" s="25" t="str">
        <f>IF(Eksplikatsioon!H97=0,"",Eksplikatsioon!H97)</f>
        <v/>
      </c>
      <c r="G95" s="25" t="str">
        <f>IF(Eksplikatsioon!J97=0,"",Eksplikatsioon!J97)</f>
        <v/>
      </c>
      <c r="H95" s="25" t="str">
        <f>IF(Eksplikatsioon!K97=0,"",Eksplikatsioon!K97)</f>
        <v/>
      </c>
      <c r="I95" s="25" t="str">
        <f>IF(Eksplikatsioon!L97=0,"",Eksplikatsioon!L97)</f>
        <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
      </c>
      <c r="B96" s="58" t="str">
        <f>IF(Eksplikatsioon!B98=0,"",Eksplikatsioon!B98)</f>
        <v/>
      </c>
      <c r="C96" s="25" t="str">
        <f>IF(Eksplikatsioon!C98=0,"",Eksplikatsioon!C98)</f>
        <v/>
      </c>
      <c r="D96" s="25" t="str">
        <f>IF(Eksplikatsioon!D98=0,"",Eksplikatsioon!D98)</f>
        <v/>
      </c>
      <c r="E96" s="56" t="str">
        <f>IF(Eksplikatsioon!F98=0,"",Eksplikatsioon!F98)</f>
        <v/>
      </c>
      <c r="F96" s="25" t="str">
        <f>IF(Eksplikatsioon!H98=0,"",Eksplikatsioon!H98)</f>
        <v/>
      </c>
      <c r="G96" s="25" t="str">
        <f>IF(Eksplikatsioon!J98=0,"",Eksplikatsioon!J98)</f>
        <v/>
      </c>
      <c r="H96" s="25" t="str">
        <f>IF(Eksplikatsioon!K98=0,"",Eksplikatsioon!K98)</f>
        <v/>
      </c>
      <c r="I96" s="25" t="str">
        <f>IF(Eksplikatsioon!L98=0,"",Eksplikatsioon!L98)</f>
        <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
      </c>
      <c r="B97" s="58" t="str">
        <f>IF(Eksplikatsioon!B99=0,"",Eksplikatsioon!B99)</f>
        <v/>
      </c>
      <c r="C97" s="25" t="str">
        <f>IF(Eksplikatsioon!C99=0,"",Eksplikatsioon!C99)</f>
        <v/>
      </c>
      <c r="D97" s="25" t="str">
        <f>IF(Eksplikatsioon!D99=0,"",Eksplikatsioon!D99)</f>
        <v/>
      </c>
      <c r="E97" s="56" t="str">
        <f>IF(Eksplikatsioon!F99=0,"",Eksplikatsioon!F99)</f>
        <v/>
      </c>
      <c r="F97" s="25" t="str">
        <f>IF(Eksplikatsioon!H99=0,"",Eksplikatsioon!H99)</f>
        <v/>
      </c>
      <c r="G97" s="25" t="str">
        <f>IF(Eksplikatsioon!J99=0,"",Eksplikatsioon!J99)</f>
        <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
      </c>
      <c r="B98" s="58" t="str">
        <f>IF(Eksplikatsioon!B100=0,"",Eksplikatsioon!B100)</f>
        <v/>
      </c>
      <c r="C98" s="25" t="str">
        <f>IF(Eksplikatsioon!C100=0,"",Eksplikatsioon!C100)</f>
        <v/>
      </c>
      <c r="D98" s="25" t="str">
        <f>IF(Eksplikatsioon!D100=0,"",Eksplikatsioon!D100)</f>
        <v/>
      </c>
      <c r="E98" s="56" t="str">
        <f>IF(Eksplikatsioon!F100=0,"",Eksplikatsioon!F100)</f>
        <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
      </c>
      <c r="B99" s="58" t="str">
        <f>IF(Eksplikatsioon!B101=0,"",Eksplikatsioon!B101)</f>
        <v/>
      </c>
      <c r="C99" s="25" t="str">
        <f>IF(Eksplikatsioon!C101=0,"",Eksplikatsioon!C101)</f>
        <v/>
      </c>
      <c r="D99" s="25" t="str">
        <f>IF(Eksplikatsioon!D101=0,"",Eksplikatsioon!D101)</f>
        <v/>
      </c>
      <c r="E99" s="56" t="str">
        <f>IF(Eksplikatsioon!F101=0,"",Eksplikatsioon!F101)</f>
        <v/>
      </c>
      <c r="F99" s="25" t="str">
        <f>IF(Eksplikatsioon!H101=0,"",Eksplikatsioon!H101)</f>
        <v/>
      </c>
      <c r="G99" s="25" t="str">
        <f>IF(Eksplikatsioon!J101=0,"",Eksplikatsioon!J101)</f>
        <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
      </c>
      <c r="B100" s="58" t="str">
        <f>IF(Eksplikatsioon!B102=0,"",Eksplikatsioon!B102)</f>
        <v/>
      </c>
      <c r="C100" s="25" t="str">
        <f>IF(Eksplikatsioon!C102=0,"",Eksplikatsioon!C102)</f>
        <v/>
      </c>
      <c r="D100" s="25" t="str">
        <f>IF(Eksplikatsioon!D102=0,"",Eksplikatsioon!D102)</f>
        <v/>
      </c>
      <c r="E100" s="56" t="str">
        <f>IF(Eksplikatsioon!F102=0,"",Eksplikatsioon!F102)</f>
        <v/>
      </c>
      <c r="F100" s="25" t="str">
        <f>IF(Eksplikatsioon!H102=0,"",Eksplikatsioon!H102)</f>
        <v/>
      </c>
      <c r="G100" s="25" t="str">
        <f>IF(Eksplikatsioon!J102=0,"",Eksplikatsioon!J102)</f>
        <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
      </c>
      <c r="B101" s="58" t="str">
        <f>IF(Eksplikatsioon!B103=0,"",Eksplikatsioon!B103)</f>
        <v/>
      </c>
      <c r="C101" s="25" t="str">
        <f>IF(Eksplikatsioon!C103=0,"",Eksplikatsioon!C103)</f>
        <v/>
      </c>
      <c r="D101" s="25" t="str">
        <f>IF(Eksplikatsioon!D103=0,"",Eksplikatsioon!D103)</f>
        <v/>
      </c>
      <c r="E101" s="56" t="str">
        <f>IF(Eksplikatsioon!F103=0,"",Eksplikatsioon!F103)</f>
        <v/>
      </c>
      <c r="F101" s="25" t="str">
        <f>IF(Eksplikatsioon!H103=0,"",Eksplikatsioon!H103)</f>
        <v/>
      </c>
      <c r="G101" s="25" t="str">
        <f>IF(Eksplikatsioon!J103=0,"",Eksplikatsioon!J103)</f>
        <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
      </c>
      <c r="B102" s="58" t="str">
        <f>IF(Eksplikatsioon!B104=0,"",Eksplikatsioon!B104)</f>
        <v/>
      </c>
      <c r="C102" s="25" t="str">
        <f>IF(Eksplikatsioon!C104=0,"",Eksplikatsioon!C104)</f>
        <v/>
      </c>
      <c r="D102" s="25" t="str">
        <f>IF(Eksplikatsioon!D104=0,"",Eksplikatsioon!D104)</f>
        <v/>
      </c>
      <c r="E102" s="56" t="str">
        <f>IF(Eksplikatsioon!F104=0,"",Eksplikatsioon!F104)</f>
        <v/>
      </c>
      <c r="F102" s="25" t="str">
        <f>IF(Eksplikatsioon!H104=0,"",Eksplikatsioon!H104)</f>
        <v/>
      </c>
      <c r="G102" s="25" t="str">
        <f>IF(Eksplikatsioon!J104=0,"",Eksplikatsioon!J104)</f>
        <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
      </c>
      <c r="B103" s="58" t="str">
        <f>IF(Eksplikatsioon!B105=0,"",Eksplikatsioon!B105)</f>
        <v/>
      </c>
      <c r="C103" s="25" t="str">
        <f>IF(Eksplikatsioon!C105=0,"",Eksplikatsioon!C105)</f>
        <v/>
      </c>
      <c r="D103" s="25" t="str">
        <f>IF(Eksplikatsioon!D105=0,"",Eksplikatsioon!D105)</f>
        <v/>
      </c>
      <c r="E103" s="56" t="str">
        <f>IF(Eksplikatsioon!F105=0,"",Eksplikatsioon!F105)</f>
        <v/>
      </c>
      <c r="F103" s="25" t="str">
        <f>IF(Eksplikatsioon!H105=0,"",Eksplikatsioon!H105)</f>
        <v/>
      </c>
      <c r="G103" s="25" t="str">
        <f>IF(Eksplikatsioon!J105=0,"",Eksplikatsioon!J105)</f>
        <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
      </c>
      <c r="B104" s="58" t="str">
        <f>IF(Eksplikatsioon!B106=0,"",Eksplikatsioon!B106)</f>
        <v/>
      </c>
      <c r="C104" s="25" t="str">
        <f>IF(Eksplikatsioon!C106=0,"",Eksplikatsioon!C106)</f>
        <v/>
      </c>
      <c r="D104" s="25" t="str">
        <f>IF(Eksplikatsioon!D106=0,"",Eksplikatsioon!D106)</f>
        <v/>
      </c>
      <c r="E104" s="56" t="str">
        <f>IF(Eksplikatsioon!F106=0,"",Eksplikatsioon!F106)</f>
        <v/>
      </c>
      <c r="F104" s="25" t="str">
        <f>IF(Eksplikatsioon!H106=0,"",Eksplikatsioon!H106)</f>
        <v/>
      </c>
      <c r="G104" s="25" t="str">
        <f>IF(Eksplikatsioon!J106=0,"",Eksplikatsioon!J106)</f>
        <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
      </c>
      <c r="B105" s="58" t="str">
        <f>IF(Eksplikatsioon!B107=0,"",Eksplikatsioon!B107)</f>
        <v/>
      </c>
      <c r="C105" s="25" t="str">
        <f>IF(Eksplikatsioon!C107=0,"",Eksplikatsioon!C107)</f>
        <v/>
      </c>
      <c r="D105" s="25" t="str">
        <f>IF(Eksplikatsioon!D107=0,"",Eksplikatsioon!D107)</f>
        <v/>
      </c>
      <c r="E105" s="56" t="str">
        <f>IF(Eksplikatsioon!F107=0,"",Eksplikatsioon!F107)</f>
        <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
      </c>
      <c r="B106" s="58" t="str">
        <f>IF(Eksplikatsioon!B108=0,"",Eksplikatsioon!B108)</f>
        <v/>
      </c>
      <c r="C106" s="25" t="str">
        <f>IF(Eksplikatsioon!C108=0,"",Eksplikatsioon!C108)</f>
        <v/>
      </c>
      <c r="D106" s="25" t="str">
        <f>IF(Eksplikatsioon!D108=0,"",Eksplikatsioon!D108)</f>
        <v/>
      </c>
      <c r="E106" s="56" t="str">
        <f>IF(Eksplikatsioon!F108=0,"",Eksplikatsioon!F108)</f>
        <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
      </c>
      <c r="B107" s="58" t="str">
        <f>IF(Eksplikatsioon!B109=0,"",Eksplikatsioon!B109)</f>
        <v/>
      </c>
      <c r="C107" s="25" t="str">
        <f>IF(Eksplikatsioon!C109=0,"",Eksplikatsioon!C109)</f>
        <v/>
      </c>
      <c r="D107" s="25" t="str">
        <f>IF(Eksplikatsioon!D109=0,"",Eksplikatsioon!D109)</f>
        <v/>
      </c>
      <c r="E107" s="56" t="str">
        <f>IF(Eksplikatsioon!F109=0,"",Eksplikatsioon!F109)</f>
        <v/>
      </c>
      <c r="F107" s="25" t="str">
        <f>IF(Eksplikatsioon!H109=0,"",Eksplikatsioon!H109)</f>
        <v/>
      </c>
      <c r="G107" s="25" t="str">
        <f>IF(Eksplikatsioon!J109=0,"",Eksplikatsioon!J109)</f>
        <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
      </c>
      <c r="B108" s="58" t="str">
        <f>IF(Eksplikatsioon!B110=0,"",Eksplikatsioon!B110)</f>
        <v/>
      </c>
      <c r="C108" s="25" t="str">
        <f>IF(Eksplikatsioon!C110=0,"",Eksplikatsioon!C110)</f>
        <v/>
      </c>
      <c r="D108" s="25" t="str">
        <f>IF(Eksplikatsioon!D110=0,"",Eksplikatsioon!D110)</f>
        <v/>
      </c>
      <c r="E108" s="56" t="str">
        <f>IF(Eksplikatsioon!F110=0,"",Eksplikatsioon!F110)</f>
        <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
      </c>
      <c r="B109" s="58" t="str">
        <f>IF(Eksplikatsioon!B111=0,"",Eksplikatsioon!B111)</f>
        <v/>
      </c>
      <c r="C109" s="25" t="str">
        <f>IF(Eksplikatsioon!C111=0,"",Eksplikatsioon!C111)</f>
        <v/>
      </c>
      <c r="D109" s="25" t="str">
        <f>IF(Eksplikatsioon!D111=0,"",Eksplikatsioon!D111)</f>
        <v/>
      </c>
      <c r="E109" s="56" t="str">
        <f>IF(Eksplikatsioon!F111=0,"",Eksplikatsioon!F111)</f>
        <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
      </c>
      <c r="B110" s="58" t="str">
        <f>IF(Eksplikatsioon!B112=0,"",Eksplikatsioon!B112)</f>
        <v/>
      </c>
      <c r="C110" s="25" t="str">
        <f>IF(Eksplikatsioon!C112=0,"",Eksplikatsioon!C112)</f>
        <v/>
      </c>
      <c r="D110" s="25" t="str">
        <f>IF(Eksplikatsioon!D112=0,"",Eksplikatsioon!D112)</f>
        <v/>
      </c>
      <c r="E110" s="56" t="str">
        <f>IF(Eksplikatsioon!F112=0,"",Eksplikatsioon!F112)</f>
        <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DgjjjpilJ2LBcVNZQMUSXJGxFLbNjHoGrZ1xqz95McpSXnLrW4FtUHtZRHUGpRAY3AmasqVdLLeSpT61jJo+lA==" saltValue="CioWFb3kgd3WzFGjAr2h1Q=="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 sqref="B1:B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90</v>
      </c>
    </row>
    <row r="2" spans="1:3" x14ac:dyDescent="0.25">
      <c r="A2" s="8" t="s">
        <v>152</v>
      </c>
      <c r="B2" s="62" t="s">
        <v>371</v>
      </c>
    </row>
    <row r="3" spans="1:3" x14ac:dyDescent="0.25">
      <c r="A3" s="8" t="s">
        <v>240</v>
      </c>
      <c r="B3" s="62" t="s">
        <v>61</v>
      </c>
    </row>
    <row r="4" spans="1:3" x14ac:dyDescent="0.25">
      <c r="A4" s="8" t="s">
        <v>231</v>
      </c>
      <c r="B4" s="63"/>
    </row>
    <row r="5" spans="1:3" x14ac:dyDescent="0.25">
      <c r="A5" s="8" t="s">
        <v>153</v>
      </c>
      <c r="B5" s="62" t="s">
        <v>372</v>
      </c>
    </row>
    <row r="6" spans="1:3" x14ac:dyDescent="0.25">
      <c r="A6" s="8" t="s">
        <v>154</v>
      </c>
      <c r="B6" s="62" t="s">
        <v>373</v>
      </c>
    </row>
    <row r="7" spans="1:3" x14ac:dyDescent="0.25">
      <c r="A7" s="8" t="s">
        <v>155</v>
      </c>
      <c r="B7" s="69">
        <v>45233</v>
      </c>
    </row>
    <row r="11" spans="1:3" x14ac:dyDescent="0.25">
      <c r="A11" s="10" t="s">
        <v>179</v>
      </c>
      <c r="B11" s="10" t="s">
        <v>182</v>
      </c>
      <c r="C11" s="11"/>
    </row>
    <row r="12" spans="1:3" x14ac:dyDescent="0.25">
      <c r="A12" s="11" t="s">
        <v>324</v>
      </c>
      <c r="B12" s="49">
        <f>Eksplikatsioon_summad!B4</f>
        <v>257.3</v>
      </c>
      <c r="C12" s="11"/>
    </row>
    <row r="13" spans="1:3" x14ac:dyDescent="0.25">
      <c r="A13" s="11" t="s">
        <v>325</v>
      </c>
      <c r="B13" s="59">
        <f>Eksplikatsioon_summad!B5</f>
        <v>257.3</v>
      </c>
      <c r="C13" s="11"/>
    </row>
    <row r="14" spans="1:3" x14ac:dyDescent="0.25">
      <c r="A14" s="11" t="s">
        <v>326</v>
      </c>
      <c r="B14" s="49">
        <f>Eksplikatsioon_summad!B6</f>
        <v>246</v>
      </c>
      <c r="C14" s="11"/>
    </row>
    <row r="15" spans="1:3" x14ac:dyDescent="0.25">
      <c r="A15" s="11" t="s">
        <v>327</v>
      </c>
      <c r="B15" s="49">
        <f>Eksplikatsioon_summad!B7</f>
        <v>230.4</v>
      </c>
      <c r="C15" s="11"/>
    </row>
    <row r="16" spans="1:3" x14ac:dyDescent="0.25">
      <c r="A16" s="11" t="s">
        <v>328</v>
      </c>
      <c r="B16" s="59">
        <f>Eksplikatsioon_summad!B8</f>
        <v>47.1</v>
      </c>
      <c r="C16" s="11"/>
    </row>
    <row r="17" spans="1:3" x14ac:dyDescent="0.25">
      <c r="A17" s="11" t="s">
        <v>329</v>
      </c>
      <c r="B17" s="49">
        <f>Eksplikatsioon_summad!B9</f>
        <v>198.9</v>
      </c>
      <c r="C17" s="11"/>
    </row>
    <row r="18" spans="1:3" x14ac:dyDescent="0.25">
      <c r="A18" s="60" t="s">
        <v>330</v>
      </c>
      <c r="B18" s="59">
        <f>Eksplikatsioon_summad!B10</f>
        <v>47.1</v>
      </c>
      <c r="C18" s="11"/>
    </row>
    <row r="19" spans="1:3" x14ac:dyDescent="0.25">
      <c r="A19" s="11" t="s">
        <v>331</v>
      </c>
      <c r="B19" s="52">
        <f>Eksplikatsioon_summad!B11</f>
        <v>250.4</v>
      </c>
    </row>
    <row r="20" spans="1:3" x14ac:dyDescent="0.25">
      <c r="A20" s="11" t="s">
        <v>332</v>
      </c>
      <c r="B20" s="52">
        <f>Eksplikatsioon_summad!B12</f>
        <v>418</v>
      </c>
    </row>
    <row r="21" spans="1:3" x14ac:dyDescent="0.25">
      <c r="A21" s="48" t="s">
        <v>333</v>
      </c>
      <c r="B21" s="52">
        <f>Eksplikatsioon_summad!B13</f>
        <v>2097.1999999999998</v>
      </c>
    </row>
    <row r="22" spans="1:3" x14ac:dyDescent="0.25">
      <c r="A22" s="48" t="s">
        <v>334</v>
      </c>
      <c r="B22" s="52">
        <f>Eksplikatsioon_summad!B14</f>
        <v>2097.1999999999998</v>
      </c>
    </row>
    <row r="23" spans="1:3" x14ac:dyDescent="0.25">
      <c r="A23" s="48" t="s">
        <v>369</v>
      </c>
      <c r="B23" s="52">
        <f>Eksplikatsioon_summad!B15</f>
        <v>54.9</v>
      </c>
    </row>
    <row r="24" spans="1:3" x14ac:dyDescent="0.25">
      <c r="A24" s="48" t="s">
        <v>335</v>
      </c>
      <c r="B24" s="52">
        <f>Eksplikatsioon_summad!B16</f>
        <v>7.6</v>
      </c>
    </row>
    <row r="25" spans="1:3" x14ac:dyDescent="0.25">
      <c r="A25" s="60" t="s">
        <v>336</v>
      </c>
      <c r="B25" s="52">
        <f>Eksplikatsioon_summad!B17</f>
        <v>27.3</v>
      </c>
    </row>
    <row r="26" spans="1:3" x14ac:dyDescent="0.25">
      <c r="A26" s="60" t="s">
        <v>337</v>
      </c>
      <c r="B26" s="52">
        <f>Eksplikatsioon_summad!B18</f>
        <v>11</v>
      </c>
    </row>
    <row r="27" spans="1:3" x14ac:dyDescent="0.25">
      <c r="A27" s="60" t="s">
        <v>338</v>
      </c>
      <c r="B27" s="102">
        <f>Eksplikatsioon_summad!B19</f>
        <v>6405828.0669999998</v>
      </c>
    </row>
    <row r="28" spans="1:3" x14ac:dyDescent="0.25">
      <c r="A28" s="60" t="s">
        <v>339</v>
      </c>
      <c r="B28" s="102">
        <f>Eksplikatsioon_summad!B20</f>
        <v>620938.27099999995</v>
      </c>
    </row>
    <row r="29" spans="1:3" x14ac:dyDescent="0.25">
      <c r="A29" s="60" t="s">
        <v>340</v>
      </c>
      <c r="B29" s="102">
        <f>Eksplikatsioon_summad!B21</f>
        <v>6405830.4649999999</v>
      </c>
    </row>
    <row r="30" spans="1:3" x14ac:dyDescent="0.25">
      <c r="A30" s="60" t="s">
        <v>341</v>
      </c>
      <c r="B30" s="102">
        <f>Eksplikatsioon_summad!B22</f>
        <v>620948.03700000001</v>
      </c>
    </row>
    <row r="31" spans="1:3" x14ac:dyDescent="0.25">
      <c r="A31" s="60" t="s">
        <v>342</v>
      </c>
      <c r="B31" s="102">
        <f>Eksplikatsioon_summad!B23</f>
        <v>6405803.9910000004</v>
      </c>
    </row>
    <row r="32" spans="1:3" x14ac:dyDescent="0.25">
      <c r="A32" s="60" t="s">
        <v>343</v>
      </c>
      <c r="B32" s="102">
        <f>Eksplikatsioon_summad!B24</f>
        <v>620953.18700000003</v>
      </c>
    </row>
    <row r="33" spans="1:2" x14ac:dyDescent="0.25">
      <c r="A33" s="60" t="s">
        <v>344</v>
      </c>
      <c r="B33" s="102">
        <f>Eksplikatsioon_summad!B25</f>
        <v>6405801.71</v>
      </c>
    </row>
    <row r="34" spans="1:2" x14ac:dyDescent="0.25">
      <c r="A34" s="60" t="s">
        <v>345</v>
      </c>
      <c r="B34" s="102">
        <f>Eksplikatsioon_summad!B26</f>
        <v>620944.74399999995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A2" sqref="A2"/>
    </sheetView>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Kesk tn 12, Valga linn, Valga vald, Valga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346</v>
      </c>
      <c r="B4" s="54">
        <v>257.3</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347</v>
      </c>
      <c r="B5" s="54">
        <v>257.3</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348</v>
      </c>
      <c r="B6" s="49">
        <f>SUMIF(A:A,"Korruse netopind (KNP):",B:B)</f>
        <v>246</v>
      </c>
    </row>
    <row r="7" spans="1:29" x14ac:dyDescent="0.25">
      <c r="A7" s="23" t="s">
        <v>349</v>
      </c>
      <c r="B7" s="49">
        <f>SUMIF(A:A,"Korruse suletud netopind (KSNP):",B:B)</f>
        <v>230.4</v>
      </c>
    </row>
    <row r="8" spans="1:29" x14ac:dyDescent="0.25">
      <c r="A8" s="23" t="s">
        <v>350</v>
      </c>
      <c r="B8" s="49">
        <f>SUMIF(Eksplikatsioon!C:C,"TEHNOPIND",Eksplikatsioon!G:G)</f>
        <v>47.1</v>
      </c>
    </row>
    <row r="9" spans="1:29" x14ac:dyDescent="0.25">
      <c r="A9" s="23" t="s">
        <v>351</v>
      </c>
      <c r="B9" s="49">
        <f>SUMIF(A:A,"Korruse üüritav pind (KÜP):",B:B)</f>
        <v>198.9</v>
      </c>
    </row>
    <row r="10" spans="1:29" x14ac:dyDescent="0.25">
      <c r="A10" s="23" t="s">
        <v>352</v>
      </c>
      <c r="B10" s="49">
        <f>SUMIF(A:A,"Korruse tehnopind (KTRP):",B:B)</f>
        <v>47.1</v>
      </c>
    </row>
    <row r="11" spans="1:29" x14ac:dyDescent="0.25">
      <c r="A11" s="23" t="s">
        <v>353</v>
      </c>
      <c r="B11" s="49">
        <f>SUMIF(A:A,"Korruse kasulik pind (KKP):",B:B)</f>
        <v>250.4</v>
      </c>
      <c r="C11" s="61"/>
    </row>
    <row r="12" spans="1:29" x14ac:dyDescent="0.25">
      <c r="A12" s="23" t="s">
        <v>354</v>
      </c>
      <c r="B12" s="49">
        <f>SUMIF(A:A,"Korruse brutopind (KBP):",B:B)</f>
        <v>418</v>
      </c>
      <c r="C12" s="61"/>
    </row>
    <row r="13" spans="1:29" x14ac:dyDescent="0.25">
      <c r="A13" s="23" t="s">
        <v>355</v>
      </c>
      <c r="B13" s="54">
        <v>2097.1999999999998</v>
      </c>
      <c r="C13" s="61"/>
    </row>
    <row r="14" spans="1:29" x14ac:dyDescent="0.25">
      <c r="A14" s="23" t="s">
        <v>356</v>
      </c>
      <c r="B14" s="54">
        <v>2097.1999999999998</v>
      </c>
      <c r="C14" s="61"/>
    </row>
    <row r="15" spans="1:29" x14ac:dyDescent="0.25">
      <c r="A15" s="23" t="s">
        <v>368</v>
      </c>
      <c r="B15" s="54">
        <v>54.9</v>
      </c>
      <c r="C15" s="61"/>
    </row>
    <row r="16" spans="1:29" x14ac:dyDescent="0.25">
      <c r="A16" s="23" t="s">
        <v>357</v>
      </c>
      <c r="B16" s="54">
        <v>7.6</v>
      </c>
    </row>
    <row r="17" spans="1:31" x14ac:dyDescent="0.25">
      <c r="A17" s="23" t="s">
        <v>358</v>
      </c>
      <c r="B17" s="54">
        <v>27.3</v>
      </c>
    </row>
    <row r="18" spans="1:31" x14ac:dyDescent="0.25">
      <c r="A18" s="23" t="s">
        <v>359</v>
      </c>
      <c r="B18" s="54">
        <v>11</v>
      </c>
    </row>
    <row r="19" spans="1:31" x14ac:dyDescent="0.25">
      <c r="A19" s="23" t="s">
        <v>360</v>
      </c>
      <c r="B19" s="103">
        <v>6405828.0669999998</v>
      </c>
      <c r="C19" s="61"/>
    </row>
    <row r="20" spans="1:31" x14ac:dyDescent="0.25">
      <c r="A20" s="23" t="s">
        <v>361</v>
      </c>
      <c r="B20" s="103">
        <v>620938.27099999995</v>
      </c>
      <c r="C20" s="61"/>
    </row>
    <row r="21" spans="1:31" x14ac:dyDescent="0.25">
      <c r="A21" s="23" t="s">
        <v>362</v>
      </c>
      <c r="B21" s="103">
        <v>6405830.4649999999</v>
      </c>
      <c r="C21" s="61"/>
    </row>
    <row r="22" spans="1:31" x14ac:dyDescent="0.25">
      <c r="A22" s="23" t="s">
        <v>363</v>
      </c>
      <c r="B22" s="103">
        <v>620948.03700000001</v>
      </c>
      <c r="C22" s="61"/>
    </row>
    <row r="23" spans="1:31" x14ac:dyDescent="0.25">
      <c r="A23" s="23" t="s">
        <v>364</v>
      </c>
      <c r="B23" s="103">
        <v>6405803.9910000004</v>
      </c>
      <c r="C23" s="61"/>
    </row>
    <row r="24" spans="1:31" x14ac:dyDescent="0.25">
      <c r="A24" s="23" t="s">
        <v>365</v>
      </c>
      <c r="B24" s="103">
        <v>620953.18700000003</v>
      </c>
      <c r="C24" s="61"/>
    </row>
    <row r="25" spans="1:31" x14ac:dyDescent="0.25">
      <c r="A25" s="23" t="s">
        <v>366</v>
      </c>
      <c r="B25" s="103">
        <v>6405801.71</v>
      </c>
      <c r="C25" s="61"/>
    </row>
    <row r="26" spans="1:31" x14ac:dyDescent="0.25">
      <c r="A26" s="23" t="s">
        <v>367</v>
      </c>
      <c r="B26" s="103">
        <v>620944.74399999995</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5">
        <f>IFERROR(IF(FIND(".",A29)=3,LEFT(A29,2),LEFT(A29,1))*1,"")</f>
        <v>1</v>
      </c>
      <c r="AE29" s="22"/>
    </row>
    <row r="30" spans="1:31" x14ac:dyDescent="0.25">
      <c r="A30" s="23" t="str">
        <f>IF(A29="","",Tabelid!D2)</f>
        <v>Korruse üüritav pind (KÜP):</v>
      </c>
      <c r="B30" s="49">
        <f>IF(A30="","",SUMIFS(Eksplikatsioon!F:F,Eksplikatsioon!A:A,AC30,Eksplikatsioon!C:C,Tabelid!E2))</f>
        <v>198.9</v>
      </c>
      <c r="AC30" s="25">
        <f>AC29</f>
        <v>1</v>
      </c>
    </row>
    <row r="31" spans="1:31" x14ac:dyDescent="0.25">
      <c r="A31" s="23" t="str">
        <f>IF(A30="","",Tabelid!D3)</f>
        <v>Korruse vertikaalsete ühendusteede pind (KÜTP):</v>
      </c>
      <c r="B31" s="49">
        <f>IF(A31="","",SUMIFS(Eksplikatsioon!F:F,Eksplikatsioon!A:A,AC31,Eksplikatsioon!C:C,Tabelid!E3))</f>
        <v>0</v>
      </c>
      <c r="D31" s="41"/>
      <c r="AC31" s="25">
        <f t="shared" ref="AC31:AC38" si="0">AC30</f>
        <v>1</v>
      </c>
    </row>
    <row r="32" spans="1:31" x14ac:dyDescent="0.25">
      <c r="A32" s="23" t="str">
        <f>IF(A31="","",Tabelid!D4)</f>
        <v>Korruse tehnopind (KTRP):</v>
      </c>
      <c r="B32" s="49">
        <f>IF(A32="","",SUMIFS(Eksplikatsioon!F:F,Eksplikatsioon!A:A,AC32,Eksplikatsioon!C:C,Tabelid!E4))</f>
        <v>0</v>
      </c>
      <c r="D32" s="41"/>
      <c r="AC32" s="25">
        <f t="shared" si="0"/>
        <v>1</v>
      </c>
    </row>
    <row r="33" spans="1:29" x14ac:dyDescent="0.25">
      <c r="A33" s="23" t="str">
        <f>IF(A32="","",Tabelid!D5)</f>
        <v>Korruse netopind (KNP):</v>
      </c>
      <c r="B33" s="49">
        <f>IF(A33="","",SUM(B30:B32)+B38)</f>
        <v>198.9</v>
      </c>
      <c r="D33" s="41"/>
      <c r="E33" s="28"/>
      <c r="AC33" s="25">
        <f t="shared" si="0"/>
        <v>1</v>
      </c>
    </row>
    <row r="34" spans="1:29" x14ac:dyDescent="0.25">
      <c r="A34" s="23" t="str">
        <f>IF(A33="","",Tabelid!D6)</f>
        <v>Korruse suletud netopind (KSNP):</v>
      </c>
      <c r="B34" s="49">
        <f>IF(A34="","",SUMIFS(Eksplikatsioon!G:G,Eksplikatsioon!A:A,AC34))</f>
        <v>183.3</v>
      </c>
      <c r="D34" s="41"/>
      <c r="AC34" s="25">
        <f>AC33</f>
        <v>1</v>
      </c>
    </row>
    <row r="35" spans="1:29" x14ac:dyDescent="0.25">
      <c r="A35" s="23" t="str">
        <f>IF(A33="","",Tabelid!D7)</f>
        <v>Korruse kasulik pind (KKP):</v>
      </c>
      <c r="B35" s="54">
        <v>202.9</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25">
      <c r="A36" s="23" t="str">
        <f>IF(A35="","",Tabelid!D8)</f>
        <v>Korruse brutopind (KBP):</v>
      </c>
      <c r="B36" s="54">
        <v>257.3</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25">
      <c r="A37" s="23" t="str">
        <f>IF(A36="","",Tabelid!D9)</f>
        <v>Korruse avatud netopind (KANP):</v>
      </c>
      <c r="B37" s="49">
        <f>IF(A37="","",SUMIFS(Eksplikatsioon!F:F,Eksplikatsioon!A:A,AC37,Eksplikatsioon!C:C,Tabelid!E9))</f>
        <v>0</v>
      </c>
      <c r="D37" s="41"/>
      <c r="AC37" s="25">
        <f t="shared" si="0"/>
        <v>1</v>
      </c>
    </row>
    <row r="38" spans="1:29" x14ac:dyDescent="0.25">
      <c r="A38" s="23" t="str">
        <f>IF(A37="","",Tabelid!D10)</f>
        <v>Korruse passiivne vakantsus (KPV):</v>
      </c>
      <c r="B38" s="49">
        <f>IF(A38="","",SUMIFS(Eksplikatsioon!F:F,Eksplikatsioon!A:A,AC38,Eksplikatsioon!C:C,Tabelid!E10))</f>
        <v>0</v>
      </c>
      <c r="D38" s="41"/>
      <c r="AC38" s="25">
        <f t="shared" si="0"/>
        <v>1</v>
      </c>
    </row>
    <row r="39" spans="1:29" x14ac:dyDescent="0.25">
      <c r="A39" s="10" t="str">
        <f>IF(COUNTIF(Tabelid!G:G,TRUE)/10-Tabelid!H11&gt;0,MIN(Tabelid!F:F)+Tabelid!H11&amp;"."&amp;" Korrus","")</f>
        <v>2. Korrus</v>
      </c>
      <c r="D39" s="41"/>
      <c r="AC39" s="25">
        <f>IFERROR(IF(FIND(".",A39)=3,LEFT(A39,2),LEFT(A39,1))*1,"")</f>
        <v>2</v>
      </c>
    </row>
    <row r="40" spans="1:29" x14ac:dyDescent="0.25">
      <c r="A40" s="23" t="str">
        <f>IF(A39="","",Tabelid!D12)</f>
        <v>Korruse üüritav pind (KÜP):</v>
      </c>
      <c r="B40" s="49">
        <f>IF(A40="","",SUMIFS(Eksplikatsioon!F:F,Eksplikatsioon!A:A,AC40,Eksplikatsioon!C:C,Tabelid!E12))</f>
        <v>0</v>
      </c>
      <c r="D40" s="41"/>
      <c r="AC40" s="25">
        <f>AC39</f>
        <v>2</v>
      </c>
    </row>
    <row r="41" spans="1:29" x14ac:dyDescent="0.25">
      <c r="A41" s="23" t="str">
        <f>IF(A40="","",Tabelid!D13)</f>
        <v>Korruse vertikaalsete ühendusteede pind (KÜTP):</v>
      </c>
      <c r="B41" s="49">
        <f>IF(A41="","",SUMIFS(Eksplikatsioon!F:F,Eksplikatsioon!A:A,AC41,Eksplikatsioon!C:C,Tabelid!E13))</f>
        <v>0</v>
      </c>
      <c r="D41" s="41"/>
      <c r="AC41" s="25">
        <f t="shared" ref="AC41:AC48" si="1">AC40</f>
        <v>2</v>
      </c>
    </row>
    <row r="42" spans="1:29" x14ac:dyDescent="0.25">
      <c r="A42" s="23" t="str">
        <f>IF(A41="","",Tabelid!D14)</f>
        <v>Korruse tehnopind (KTRP):</v>
      </c>
      <c r="B42" s="49">
        <f>IF(A42="","",SUMIFS(Eksplikatsioon!F:F,Eksplikatsioon!A:A,AC42,Eksplikatsioon!C:C,Tabelid!E14))</f>
        <v>47.1</v>
      </c>
      <c r="D42" s="41"/>
      <c r="AC42" s="25">
        <f t="shared" si="1"/>
        <v>2</v>
      </c>
    </row>
    <row r="43" spans="1:29" x14ac:dyDescent="0.25">
      <c r="A43" s="23" t="str">
        <f>IF(A42="","",Tabelid!D15)</f>
        <v>Korruse netopind (KNP):</v>
      </c>
      <c r="B43" s="49">
        <f>IF(A43="","",SUM(B40:B42)+B48)</f>
        <v>47.1</v>
      </c>
      <c r="D43" s="41"/>
      <c r="AC43" s="25">
        <f t="shared" si="1"/>
        <v>2</v>
      </c>
    </row>
    <row r="44" spans="1:29" x14ac:dyDescent="0.25">
      <c r="A44" s="23" t="str">
        <f>IF(A43="","",Tabelid!D16)</f>
        <v>Korruse suletud netopind (KSNP):</v>
      </c>
      <c r="B44" s="49">
        <f>IF(A44="","",SUMIFS(Eksplikatsioon!G:G,Eksplikatsioon!A:A,AC44))</f>
        <v>47.1</v>
      </c>
      <c r="D44" s="41"/>
      <c r="AC44" s="25">
        <f>AC43</f>
        <v>2</v>
      </c>
    </row>
    <row r="45" spans="1:29" x14ac:dyDescent="0.25">
      <c r="A45" s="23" t="str">
        <f>IF(A43="","",Tabelid!D17)</f>
        <v>Korruse kasulik pind (KKP):</v>
      </c>
      <c r="B45" s="54">
        <v>47.5</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2</v>
      </c>
    </row>
    <row r="46" spans="1:29" x14ac:dyDescent="0.25">
      <c r="A46" s="23" t="str">
        <f>IF(A45="","",Tabelid!D18)</f>
        <v>Korruse brutopind (KBP):</v>
      </c>
      <c r="B46" s="54">
        <v>160.69999999999999</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2</v>
      </c>
    </row>
    <row r="47" spans="1:29" x14ac:dyDescent="0.25">
      <c r="A47" s="23" t="str">
        <f>IF(A46="","",Tabelid!D19)</f>
        <v>Korruse avatud netopind (KANP):</v>
      </c>
      <c r="B47" s="49">
        <f>IF(A47="","",SUMIFS(Eksplikatsioon!F:F,Eksplikatsioon!A:A,AC47,Eksplikatsioon!C:C,Tabelid!E19))</f>
        <v>0</v>
      </c>
      <c r="AC47" s="25">
        <f t="shared" si="1"/>
        <v>2</v>
      </c>
    </row>
    <row r="48" spans="1:29" x14ac:dyDescent="0.25">
      <c r="A48" s="23" t="str">
        <f>IF(A47="","",Tabelid!D20)</f>
        <v>Korruse passiivne vakantsus (KPV):</v>
      </c>
      <c r="B48" s="49">
        <f>IF(A48="","",SUMIFS(Eksplikatsioon!F:F,Eksplikatsioon!A:A,AC48,Eksplikatsioon!C:C,Tabelid!E20))</f>
        <v>0</v>
      </c>
      <c r="AC48" s="25">
        <f t="shared" si="1"/>
        <v>2</v>
      </c>
    </row>
    <row r="49" spans="1:29" x14ac:dyDescent="0.25">
      <c r="A49" s="10" t="str">
        <f>IF(COUNTIF(Tabelid!G:G,TRUE)/10-Tabelid!H21&gt;0,MIN(Tabelid!F:F)+Tabelid!H21&amp;"."&amp;" Korrus","")</f>
        <v/>
      </c>
      <c r="AC49" s="25" t="str">
        <f>IFERROR(IF(FIND(".",A49)=3,LEFT(A49,2),LEFT(A49,1))*1,"")</f>
        <v/>
      </c>
    </row>
    <row r="50" spans="1:29" x14ac:dyDescent="0.25">
      <c r="A50" s="23" t="str">
        <f>IF(A49="","",Tabelid!D22)</f>
        <v/>
      </c>
      <c r="B50" s="49" t="str">
        <f>IF(A50="","",SUMIFS(Eksplikatsioon!F:F,Eksplikatsioon!A:A,AC50,Eksplikatsioon!C:C,Tabelid!E22))</f>
        <v/>
      </c>
      <c r="AC50" s="25" t="str">
        <f>AC49</f>
        <v/>
      </c>
    </row>
    <row r="51" spans="1:29" x14ac:dyDescent="0.25">
      <c r="A51" s="23" t="str">
        <f>IF(A50="","",Tabelid!D23)</f>
        <v/>
      </c>
      <c r="B51" s="49" t="str">
        <f>IF(A51="","",SUMIFS(Eksplikatsioon!F:F,Eksplikatsioon!A:A,AC51,Eksplikatsioon!C:C,Tabelid!E23))</f>
        <v/>
      </c>
      <c r="AC51" s="25" t="str">
        <f t="shared" ref="AC51:AC58" si="2">AC50</f>
        <v/>
      </c>
    </row>
    <row r="52" spans="1:29" x14ac:dyDescent="0.25">
      <c r="A52" s="23" t="str">
        <f>IF(A51="","",Tabelid!D24)</f>
        <v/>
      </c>
      <c r="B52" s="49" t="str">
        <f>IF(A52="","",SUMIFS(Eksplikatsioon!F:F,Eksplikatsioon!A:A,AC52,Eksplikatsioon!C:C,Tabelid!E24))</f>
        <v/>
      </c>
      <c r="AC52" s="25" t="str">
        <f t="shared" si="2"/>
        <v/>
      </c>
    </row>
    <row r="53" spans="1:29" x14ac:dyDescent="0.25">
      <c r="A53" s="23" t="str">
        <f>IF(A52="","",Tabelid!D25)</f>
        <v/>
      </c>
      <c r="B53" s="49" t="str">
        <f>IF(A53="","",SUM(B50:B52)+B58)</f>
        <v/>
      </c>
      <c r="AC53" s="25" t="str">
        <f t="shared" si="2"/>
        <v/>
      </c>
    </row>
    <row r="54" spans="1:29" x14ac:dyDescent="0.25">
      <c r="A54" s="23" t="str">
        <f>IF(A53="","",Tabelid!D26)</f>
        <v/>
      </c>
      <c r="B54" s="49" t="str">
        <f>IF(A54="","",SUMIFS(Eksplikatsioon!G:G,Eksplikatsioon!A:A,AC54))</f>
        <v/>
      </c>
      <c r="AC54" s="25" t="str">
        <f>AC53</f>
        <v/>
      </c>
    </row>
    <row r="55" spans="1:29" x14ac:dyDescent="0.25">
      <c r="A55" s="23" t="str">
        <f>IF(A53="","",Tabelid!D27)</f>
        <v/>
      </c>
      <c r="B55" s="54"/>
      <c r="D55" s="24"/>
      <c r="E55" s="24"/>
      <c r="F55" s="24"/>
      <c r="G55" s="24"/>
      <c r="H55" s="24"/>
      <c r="I55" s="24"/>
      <c r="J55" s="24"/>
      <c r="K55" s="24"/>
      <c r="L55" s="24"/>
      <c r="M55" s="24"/>
      <c r="N55" s="24"/>
      <c r="O55" s="24"/>
      <c r="P55" s="24"/>
      <c r="Q55" s="24"/>
      <c r="R55" s="24"/>
      <c r="S55" s="24"/>
      <c r="T55" s="24"/>
      <c r="U55" s="24"/>
      <c r="V55" s="24"/>
      <c r="W55" s="24"/>
      <c r="X55" s="24"/>
      <c r="Y55" s="24"/>
      <c r="Z55" s="24"/>
      <c r="AA55" s="24"/>
      <c r="AC55" s="25" t="str">
        <f>AC53</f>
        <v/>
      </c>
    </row>
    <row r="56" spans="1:29" x14ac:dyDescent="0.25">
      <c r="A56" s="23" t="str">
        <f>IF(A55="","",Tabelid!D28)</f>
        <v/>
      </c>
      <c r="B56" s="54"/>
      <c r="D56" s="24"/>
      <c r="E56" s="24"/>
      <c r="F56" s="24"/>
      <c r="G56" s="24"/>
      <c r="H56" s="24"/>
      <c r="I56" s="24"/>
      <c r="J56" s="24"/>
      <c r="K56" s="24"/>
      <c r="L56" s="24"/>
      <c r="M56" s="24"/>
      <c r="N56" s="24"/>
      <c r="O56" s="24"/>
      <c r="P56" s="24"/>
      <c r="Q56" s="24"/>
      <c r="R56" s="24"/>
      <c r="S56" s="24"/>
      <c r="T56" s="24"/>
      <c r="U56" s="24"/>
      <c r="V56" s="24"/>
      <c r="W56" s="24"/>
      <c r="X56" s="24"/>
      <c r="Y56" s="24"/>
      <c r="Z56" s="24"/>
      <c r="AA56" s="24"/>
      <c r="AC56" s="25" t="str">
        <f t="shared" si="2"/>
        <v/>
      </c>
    </row>
    <row r="57" spans="1:29" x14ac:dyDescent="0.25">
      <c r="A57" s="23" t="str">
        <f>IF(A56="","",Tabelid!D29)</f>
        <v/>
      </c>
      <c r="B57" s="49" t="str">
        <f>IF(A57="","",SUMIFS(Eksplikatsioon!F:F,Eksplikatsioon!A:A,AC57,Eksplikatsioon!C:C,Tabelid!E29))</f>
        <v/>
      </c>
      <c r="AC57" s="25" t="str">
        <f t="shared" si="2"/>
        <v/>
      </c>
    </row>
    <row r="58" spans="1:29" x14ac:dyDescent="0.25">
      <c r="A58" s="23" t="str">
        <f>IF(A57="","",Tabelid!D30)</f>
        <v/>
      </c>
      <c r="B58" s="49" t="str">
        <f>IF(A58="","",SUMIFS(Eksplikatsioon!F:F,Eksplikatsioon!A:A,AC58,Eksplikatsioon!C:C,Tabelid!E30))</f>
        <v/>
      </c>
      <c r="AC58" s="25" t="str">
        <f t="shared" si="2"/>
        <v/>
      </c>
    </row>
    <row r="59" spans="1:29" x14ac:dyDescent="0.25">
      <c r="A59" s="10" t="str">
        <f>IF(COUNTIF(Tabelid!G:G,TRUE)/10-Tabelid!H31&gt;0,MIN(Tabelid!F:F)+Tabelid!H31&amp;"."&amp;" Korrus","")</f>
        <v/>
      </c>
      <c r="AC59" s="25" t="str">
        <f>IFERROR(IF(FIND(".",A59)=3,LEFT(A59,2),LEFT(A59,1))*1,"")</f>
        <v/>
      </c>
    </row>
    <row r="60" spans="1:29" x14ac:dyDescent="0.25">
      <c r="A60" s="23" t="str">
        <f>IF(A59="","",Tabelid!D32)</f>
        <v/>
      </c>
      <c r="B60" s="49" t="str">
        <f>IF(A60="","",SUMIFS(Eksplikatsioon!F:F,Eksplikatsioon!A:A,AC60,Eksplikatsioon!C:C,Tabelid!E32))</f>
        <v/>
      </c>
      <c r="AC60" s="25" t="str">
        <f>AC59</f>
        <v/>
      </c>
    </row>
    <row r="61" spans="1:29" x14ac:dyDescent="0.25">
      <c r="A61" s="23" t="str">
        <f>IF(A60="","",Tabelid!D33)</f>
        <v/>
      </c>
      <c r="B61" s="49" t="str">
        <f>IF(A61="","",SUMIFS(Eksplikatsioon!F:F,Eksplikatsioon!A:A,AC61,Eksplikatsioon!C:C,Tabelid!E33))</f>
        <v/>
      </c>
      <c r="AC61" s="25" t="str">
        <f t="shared" ref="AC61:AC68" si="3">AC60</f>
        <v/>
      </c>
    </row>
    <row r="62" spans="1:29" x14ac:dyDescent="0.25">
      <c r="A62" s="23" t="str">
        <f>IF(A61="","",Tabelid!D34)</f>
        <v/>
      </c>
      <c r="B62" s="49" t="str">
        <f>IF(A62="","",SUMIFS(Eksplikatsioon!F:F,Eksplikatsioon!A:A,AC62,Eksplikatsioon!C:C,Tabelid!E34))</f>
        <v/>
      </c>
      <c r="AC62" s="25" t="str">
        <f t="shared" si="3"/>
        <v/>
      </c>
    </row>
    <row r="63" spans="1:29" x14ac:dyDescent="0.25">
      <c r="A63" s="23" t="str">
        <f>IF(A62="","",Tabelid!D35)</f>
        <v/>
      </c>
      <c r="B63" s="49" t="str">
        <f>IF(A63="","",SUM(B60:B62)+B68)</f>
        <v/>
      </c>
      <c r="AC63" s="25" t="str">
        <f t="shared" si="3"/>
        <v/>
      </c>
    </row>
    <row r="64" spans="1:29" x14ac:dyDescent="0.25">
      <c r="A64" s="23" t="str">
        <f>IF(A63="","",Tabelid!D36)</f>
        <v/>
      </c>
      <c r="B64" s="49" t="str">
        <f>IF(A64="","",SUMIFS(Eksplikatsioon!G:G,Eksplikatsioon!A:A,AC64))</f>
        <v/>
      </c>
      <c r="AC64" s="25" t="str">
        <f>AC63</f>
        <v/>
      </c>
    </row>
    <row r="65" spans="1:29" x14ac:dyDescent="0.25">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25">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25">
      <c r="A67" s="23" t="str">
        <f>IF(A66="","",Tabelid!D39)</f>
        <v/>
      </c>
      <c r="B67" s="49" t="str">
        <f>IF(A67="","",SUMIFS(Eksplikatsioon!F:F,Eksplikatsioon!A:A,AC67,Eksplikatsioon!C:C,Tabelid!E39))</f>
        <v/>
      </c>
      <c r="AC67" s="25" t="str">
        <f t="shared" si="3"/>
        <v/>
      </c>
    </row>
    <row r="68" spans="1:29" x14ac:dyDescent="0.25">
      <c r="A68" s="23" t="str">
        <f>IF(A67="","",Tabelid!D40)</f>
        <v/>
      </c>
      <c r="B68" s="49" t="str">
        <f>IF(A68="","",SUMIFS(Eksplikatsioon!F:F,Eksplikatsioon!A:A,AC68,Eksplikatsioon!C:C,Tabelid!E40))</f>
        <v/>
      </c>
      <c r="AC68" s="25" t="str">
        <f t="shared" si="3"/>
        <v/>
      </c>
    </row>
    <row r="69" spans="1:29" x14ac:dyDescent="0.25">
      <c r="A69" s="10" t="str">
        <f>IF(COUNTIF(Tabelid!G:G,TRUE)/10-Tabelid!H41&gt;0,MIN(Tabelid!F:F)+Tabelid!H41&amp;"."&amp;" Korrus","")</f>
        <v/>
      </c>
      <c r="AC69" s="25" t="str">
        <f>IFERROR(IF(FIND(".",A69)=3,LEFT(A69,2),LEFT(A69,1))*1,"")</f>
        <v/>
      </c>
    </row>
    <row r="70" spans="1:29" x14ac:dyDescent="0.25">
      <c r="A70" s="23" t="str">
        <f>IF(A69="","",Tabelid!D42)</f>
        <v/>
      </c>
      <c r="B70" s="49" t="str">
        <f>IF(A70="","",SUMIFS(Eksplikatsioon!F:F,Eksplikatsioon!A:A,AC70,Eksplikatsioon!C:C,Tabelid!E42))</f>
        <v/>
      </c>
      <c r="AC70" s="25" t="str">
        <f>AC69</f>
        <v/>
      </c>
    </row>
    <row r="71" spans="1:29" x14ac:dyDescent="0.25">
      <c r="A71" s="23" t="str">
        <f>IF(A70="","",Tabelid!D43)</f>
        <v/>
      </c>
      <c r="B71" s="49" t="str">
        <f>IF(A71="","",SUMIFS(Eksplikatsioon!F:F,Eksplikatsioon!A:A,AC71,Eksplikatsioon!C:C,Tabelid!E43))</f>
        <v/>
      </c>
      <c r="AC71" s="25" t="str">
        <f t="shared" ref="AC71:AC78" si="4">AC70</f>
        <v/>
      </c>
    </row>
    <row r="72" spans="1:29" x14ac:dyDescent="0.25">
      <c r="A72" s="23" t="str">
        <f>IF(A71="","",Tabelid!D44)</f>
        <v/>
      </c>
      <c r="B72" s="49" t="str">
        <f>IF(A72="","",SUMIFS(Eksplikatsioon!F:F,Eksplikatsioon!A:A,AC72,Eksplikatsioon!C:C,Tabelid!E44))</f>
        <v/>
      </c>
      <c r="AC72" s="25" t="str">
        <f t="shared" si="4"/>
        <v/>
      </c>
    </row>
    <row r="73" spans="1:29" x14ac:dyDescent="0.25">
      <c r="A73" s="23" t="str">
        <f>IF(A72="","",Tabelid!D45)</f>
        <v/>
      </c>
      <c r="B73" s="49" t="str">
        <f>IF(A73="","",SUM(B70:B72)+B78)</f>
        <v/>
      </c>
      <c r="AC73" s="25" t="str">
        <f t="shared" si="4"/>
        <v/>
      </c>
    </row>
    <row r="74" spans="1:29" x14ac:dyDescent="0.25">
      <c r="A74" s="23" t="str">
        <f>IF(A73="","",Tabelid!D46)</f>
        <v/>
      </c>
      <c r="B74" s="49" t="str">
        <f>IF(A74="","",SUMIFS(Eksplikatsioon!G:G,Eksplikatsioon!A:A,AC74))</f>
        <v/>
      </c>
      <c r="AC74" s="25" t="str">
        <f>AC73</f>
        <v/>
      </c>
    </row>
    <row r="75" spans="1:29" x14ac:dyDescent="0.25">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25">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25">
      <c r="A77" s="23" t="str">
        <f>IF(A76="","",Tabelid!D49)</f>
        <v/>
      </c>
      <c r="B77" s="49" t="str">
        <f>IF(A77="","",SUMIFS(Eksplikatsioon!F:F,Eksplikatsioon!A:A,AC77,Eksplikatsioon!C:C,Tabelid!E49))</f>
        <v/>
      </c>
      <c r="AC77" s="25" t="str">
        <f t="shared" si="4"/>
        <v/>
      </c>
    </row>
    <row r="78" spans="1:29" x14ac:dyDescent="0.25">
      <c r="A78" s="23" t="str">
        <f>IF(A77="","",Tabelid!D50)</f>
        <v/>
      </c>
      <c r="B78" s="49" t="str">
        <f>IF(A78="","",SUMIFS(Eksplikatsioon!F:F,Eksplikatsioon!A:A,AC78,Eksplikatsioon!C:C,Tabelid!E50))</f>
        <v/>
      </c>
      <c r="AC78" s="25" t="str">
        <f t="shared" si="4"/>
        <v/>
      </c>
    </row>
    <row r="79" spans="1:29" x14ac:dyDescent="0.25">
      <c r="A79" s="10" t="str">
        <f>IF(COUNTIF(Tabelid!G:G,TRUE)/10-Tabelid!H51&gt;0,MIN(Tabelid!F:F)+Tabelid!H51&amp;"."&amp;" Korrus","")</f>
        <v/>
      </c>
      <c r="AC79" s="25" t="str">
        <f>IFERROR(IF(FIND(".",A79)=3,LEFT(A79,2),LEFT(A79,1))*1,"")</f>
        <v/>
      </c>
    </row>
    <row r="80" spans="1:29" x14ac:dyDescent="0.25">
      <c r="A80" s="23" t="str">
        <f>IF(A79="","",Tabelid!D52)</f>
        <v/>
      </c>
      <c r="B80" s="49" t="str">
        <f>IF(A80="","",SUMIFS(Eksplikatsioon!F:F,Eksplikatsioon!A:A,AC80,Eksplikatsioon!C:C,Tabelid!E52))</f>
        <v/>
      </c>
      <c r="AC80" s="25" t="str">
        <f>AC79</f>
        <v/>
      </c>
    </row>
    <row r="81" spans="1:29" x14ac:dyDescent="0.25">
      <c r="A81" s="23" t="str">
        <f>IF(A80="","",Tabelid!D53)</f>
        <v/>
      </c>
      <c r="B81" s="49" t="str">
        <f>IF(A81="","",SUMIFS(Eksplikatsioon!F:F,Eksplikatsioon!A:A,AC81,Eksplikatsioon!C:C,Tabelid!E53))</f>
        <v/>
      </c>
      <c r="AC81" s="25" t="str">
        <f t="shared" ref="AC81:AC88" si="5">AC80</f>
        <v/>
      </c>
    </row>
    <row r="82" spans="1:29" x14ac:dyDescent="0.25">
      <c r="A82" s="23" t="str">
        <f>IF(A81="","",Tabelid!D54)</f>
        <v/>
      </c>
      <c r="B82" s="49" t="str">
        <f>IF(A82="","",SUMIFS(Eksplikatsioon!F:F,Eksplikatsioon!A:A,AC82,Eksplikatsioon!C:C,Tabelid!E54))</f>
        <v/>
      </c>
      <c r="AC82" s="25" t="str">
        <f t="shared" si="5"/>
        <v/>
      </c>
    </row>
    <row r="83" spans="1:29" x14ac:dyDescent="0.25">
      <c r="A83" s="23" t="str">
        <f>IF(A82="","",Tabelid!D55)</f>
        <v/>
      </c>
      <c r="B83" s="49" t="str">
        <f>IF(A83="","",SUM(B80:B82)+B88)</f>
        <v/>
      </c>
      <c r="AC83" s="25" t="str">
        <f t="shared" si="5"/>
        <v/>
      </c>
    </row>
    <row r="84" spans="1:29" x14ac:dyDescent="0.25">
      <c r="A84" s="23" t="str">
        <f>IF(A83="","",Tabelid!D56)</f>
        <v/>
      </c>
      <c r="B84" s="49" t="str">
        <f>IF(A84="","",SUMIFS(Eksplikatsioon!G:G,Eksplikatsioon!A:A,AC84))</f>
        <v/>
      </c>
      <c r="AC84" s="25" t="str">
        <f>AC83</f>
        <v/>
      </c>
    </row>
    <row r="85" spans="1:29" x14ac:dyDescent="0.25">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25">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25">
      <c r="A87" s="23" t="str">
        <f>IF(A86="","",Tabelid!D59)</f>
        <v/>
      </c>
      <c r="B87" s="49" t="str">
        <f>IF(A87="","",SUMIFS(Eksplikatsioon!F:F,Eksplikatsioon!A:A,AC87,Eksplikatsioon!C:C,Tabelid!E59))</f>
        <v/>
      </c>
      <c r="AC87" s="25" t="str">
        <f t="shared" si="5"/>
        <v/>
      </c>
    </row>
    <row r="88" spans="1:29" x14ac:dyDescent="0.25">
      <c r="A88" s="23" t="str">
        <f>IF(A87="","",Tabelid!D60)</f>
        <v/>
      </c>
      <c r="B88" s="49" t="str">
        <f>IF(A88="","",SUMIFS(Eksplikatsioon!F:F,Eksplikatsioon!A:A,AC88,Eksplikatsioon!C:C,Tabelid!E60))</f>
        <v/>
      </c>
      <c r="AC88" s="25" t="str">
        <f t="shared" si="5"/>
        <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I23" sqref="I23"/>
    </sheetView>
  </sheetViews>
  <sheetFormatPr defaultColWidth="9.140625" defaultRowHeight="15" outlineLevelCol="2" x14ac:dyDescent="0.25"/>
  <cols>
    <col min="1" max="1" width="9.140625" style="11" customWidth="1"/>
    <col min="2" max="2" width="9.85546875" style="15" customWidth="1"/>
    <col min="3" max="3" width="25.85546875" style="11" customWidth="1"/>
    <col min="4" max="4" width="23.28515625" style="11" bestFit="1" customWidth="1"/>
    <col min="5" max="5" width="27.140625" style="11" customWidth="1"/>
    <col min="6" max="6" width="13.85546875" style="49" bestFit="1" customWidth="1"/>
    <col min="7" max="7" width="12.28515625" style="49" bestFit="1" customWidth="1"/>
    <col min="8" max="8" width="45.7109375" style="11" customWidth="1"/>
    <col min="9" max="9" width="13.85546875" style="11" customWidth="1" outlineLevel="1"/>
    <col min="10" max="10" width="17.5703125" style="14" bestFit="1" customWidth="1" outlineLevel="1"/>
    <col min="11" max="11" width="25" style="9" customWidth="1" outlineLevel="1"/>
    <col min="12" max="12" width="19.42578125" style="9" bestFit="1" customWidth="1" outlineLevel="1"/>
    <col min="13" max="13" width="14.5703125" style="9" bestFit="1"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152</v>
      </c>
      <c r="B1" s="13" t="str">
        <f>IF('Hoone üldandmed'!B2="","",'Hoone üldandmed'!B2)</f>
        <v>Kesk tn 12, Valga linn, Valga vald, Valga maakond</v>
      </c>
      <c r="H1" s="35"/>
    </row>
    <row r="2" spans="1:37" x14ac:dyDescent="0.25">
      <c r="A2" s="10"/>
      <c r="B2" s="22"/>
      <c r="H2" s="35"/>
    </row>
    <row r="3" spans="1:37" x14ac:dyDescent="0.25">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Rahandusministeerium</v>
      </c>
      <c r="P4" s="30" t="str">
        <f t="shared" ref="P4:AG4" ca="1" si="0">IF(INDIRECT("'Lepingu lisa'!R"&amp;COLUMN()-10&amp;"C49",FALSE)="","",INDIRECT("'Lepingu lisa'!R"&amp;COLUMN()-12&amp;"C49",FALSE))</f>
        <v>Aktiivne vakantsus</v>
      </c>
      <c r="Q4" s="30" t="str">
        <f t="shared" ca="1" si="0"/>
        <v/>
      </c>
      <c r="R4" s="30" t="str">
        <f t="shared" ca="1" si="0"/>
        <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60</v>
      </c>
      <c r="B5" s="21" t="s">
        <v>374</v>
      </c>
      <c r="C5" s="19" t="s">
        <v>198</v>
      </c>
      <c r="D5" s="19" t="s">
        <v>90</v>
      </c>
      <c r="E5" s="19" t="s">
        <v>59</v>
      </c>
      <c r="F5" s="51">
        <v>48.3</v>
      </c>
      <c r="G5" s="51">
        <v>46.4</v>
      </c>
      <c r="H5" s="19"/>
      <c r="I5" s="11" t="str">
        <f>LEFT(Tabel1[[#This Row],[Ruumi tüüp (TALO Tüüpruumide nimestik)]],2)</f>
        <v>55</v>
      </c>
      <c r="J5" s="20" t="s">
        <v>186</v>
      </c>
      <c r="K5" s="19" t="s">
        <v>387</v>
      </c>
      <c r="L5" s="11" t="str">
        <f>IFERROR(VLOOKUP(Tabel1[[#This Row],[Üürnik]],'Lepingu lisa'!$AW$3:$AX$22,2,FALSE),"")</f>
        <v>KESK12VALGA_20</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9" t="s">
        <v>60</v>
      </c>
      <c r="B6" s="21" t="s">
        <v>375</v>
      </c>
      <c r="C6" s="19" t="s">
        <v>198</v>
      </c>
      <c r="D6" s="19" t="s">
        <v>90</v>
      </c>
      <c r="E6" s="19" t="s">
        <v>59</v>
      </c>
      <c r="F6" s="51">
        <v>76.7</v>
      </c>
      <c r="G6" s="51">
        <v>72.099999999999994</v>
      </c>
      <c r="H6" s="19"/>
      <c r="I6" s="11" t="str">
        <f>LEFT(Tabel1[[#This Row],[Ruumi tüüp (TALO Tüüpruumide nimestik)]],2)</f>
        <v>55</v>
      </c>
      <c r="J6" s="20" t="s">
        <v>186</v>
      </c>
      <c r="K6" s="19" t="s">
        <v>387</v>
      </c>
      <c r="L6" s="11" t="str">
        <f>IFERROR(VLOOKUP(Tabel1[[#This Row],[Üürnik]],'Lepingu lisa'!$AW$3:$AX$22,2,FALSE),"")</f>
        <v>KESK12VALGA_20</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9" t="s">
        <v>60</v>
      </c>
      <c r="B7" s="21" t="s">
        <v>376</v>
      </c>
      <c r="C7" s="19" t="s">
        <v>198</v>
      </c>
      <c r="D7" s="19" t="s">
        <v>200</v>
      </c>
      <c r="E7" s="19" t="s">
        <v>29</v>
      </c>
      <c r="F7" s="51">
        <v>9.1</v>
      </c>
      <c r="G7" s="51">
        <v>7.2</v>
      </c>
      <c r="H7" s="19"/>
      <c r="I7" s="11" t="str">
        <f>LEFT(Tabel1[[#This Row],[Ruumi tüüp (TALO Tüüpruumide nimestik)]],2)</f>
        <v>52</v>
      </c>
      <c r="J7" s="20" t="s">
        <v>186</v>
      </c>
      <c r="K7" s="19" t="s">
        <v>387</v>
      </c>
      <c r="L7" s="11" t="str">
        <f>IFERROR(VLOOKUP(Tabel1[[#This Row],[Üürnik]],'Lepingu lisa'!$AW$3:$AX$22,2,FALSE),"")</f>
        <v>KESK12VALGA_20</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9" t="s">
        <v>60</v>
      </c>
      <c r="B8" s="21" t="s">
        <v>377</v>
      </c>
      <c r="C8" s="19" t="s">
        <v>198</v>
      </c>
      <c r="D8" s="19" t="s">
        <v>88</v>
      </c>
      <c r="E8" s="19" t="s">
        <v>45</v>
      </c>
      <c r="F8" s="51">
        <v>3</v>
      </c>
      <c r="G8" s="51">
        <v>2.7</v>
      </c>
      <c r="H8" s="19"/>
      <c r="I8" s="11" t="str">
        <f>LEFT(Tabel1[[#This Row],[Ruumi tüüp (TALO Tüüpruumide nimestik)]],2)</f>
        <v>83</v>
      </c>
      <c r="J8" s="20" t="s">
        <v>186</v>
      </c>
      <c r="K8" s="19" t="s">
        <v>387</v>
      </c>
      <c r="L8" s="11" t="str">
        <f>IFERROR(VLOOKUP(Tabel1[[#This Row],[Üürnik]],'Lepingu lisa'!$AW$3:$AX$22,2,FALSE),"")</f>
        <v>KESK12VALGA_20</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60</v>
      </c>
      <c r="B9" s="21" t="s">
        <v>378</v>
      </c>
      <c r="C9" s="19" t="s">
        <v>198</v>
      </c>
      <c r="D9" s="19" t="s">
        <v>96</v>
      </c>
      <c r="E9" s="19" t="s">
        <v>28</v>
      </c>
      <c r="F9" s="51">
        <v>19.7</v>
      </c>
      <c r="G9" s="51">
        <v>18.100000000000001</v>
      </c>
      <c r="H9" s="19"/>
      <c r="I9" s="11" t="str">
        <f>LEFT(Tabel1[[#This Row],[Ruumi tüüp (TALO Tüüpruumide nimestik)]],2)</f>
        <v>51</v>
      </c>
      <c r="J9" s="20" t="s">
        <v>186</v>
      </c>
      <c r="K9" s="19" t="s">
        <v>387</v>
      </c>
      <c r="L9" s="11" t="str">
        <f>IFERROR(VLOOKUP(Tabel1[[#This Row],[Üürnik]],'Lepingu lisa'!$AW$3:$AX$22,2,FALSE),"")</f>
        <v>KESK12VALGA_20</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9" t="s">
        <v>60</v>
      </c>
      <c r="B10" s="21" t="s">
        <v>379</v>
      </c>
      <c r="C10" s="19" t="s">
        <v>198</v>
      </c>
      <c r="D10" s="19" t="s">
        <v>84</v>
      </c>
      <c r="E10" s="19" t="s">
        <v>37</v>
      </c>
      <c r="F10" s="51">
        <v>6.6</v>
      </c>
      <c r="G10" s="51">
        <v>4.9000000000000004</v>
      </c>
      <c r="H10" s="19"/>
      <c r="I10" s="11" t="str">
        <f>LEFT(Tabel1[[#This Row],[Ruumi tüüp (TALO Tüüpruumide nimestik)]],2)</f>
        <v>72</v>
      </c>
      <c r="J10" s="20" t="s">
        <v>186</v>
      </c>
      <c r="K10" s="19" t="s">
        <v>387</v>
      </c>
      <c r="L10" s="11" t="str">
        <f>IFERROR(VLOOKUP(Tabel1[[#This Row],[Üürnik]],'Lepingu lisa'!$AW$3:$AX$22,2,FALSE),"")</f>
        <v>KESK12VALGA_20</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60</v>
      </c>
      <c r="B11" s="21" t="s">
        <v>380</v>
      </c>
      <c r="C11" s="19" t="s">
        <v>198</v>
      </c>
      <c r="D11" s="19" t="s">
        <v>86</v>
      </c>
      <c r="E11" s="19" t="s">
        <v>36</v>
      </c>
      <c r="F11" s="51">
        <v>4.9000000000000004</v>
      </c>
      <c r="G11" s="51">
        <v>4.5</v>
      </c>
      <c r="H11" s="19"/>
      <c r="I11" s="11" t="str">
        <f>LEFT(Tabel1[[#This Row],[Ruumi tüüp (TALO Tüüpruumide nimestik)]],2)</f>
        <v>71</v>
      </c>
      <c r="J11" s="20" t="s">
        <v>186</v>
      </c>
      <c r="K11" s="19" t="s">
        <v>387</v>
      </c>
      <c r="L11" s="11" t="str">
        <f>IFERROR(VLOOKUP(Tabel1[[#This Row],[Üürnik]],'Lepingu lisa'!$AW$3:$AX$22,2,FALSE),"")</f>
        <v>KESK12VALGA_20</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60</v>
      </c>
      <c r="B12" s="21" t="s">
        <v>381</v>
      </c>
      <c r="C12" s="19" t="s">
        <v>198</v>
      </c>
      <c r="D12" s="19" t="s">
        <v>84</v>
      </c>
      <c r="E12" s="19" t="s">
        <v>37</v>
      </c>
      <c r="F12" s="51">
        <v>7.6</v>
      </c>
      <c r="G12" s="51">
        <v>6.8</v>
      </c>
      <c r="H12" s="19"/>
      <c r="I12" s="11" t="str">
        <f>LEFT(Tabel1[[#This Row],[Ruumi tüüp (TALO Tüüpruumide nimestik)]],2)</f>
        <v>72</v>
      </c>
      <c r="J12" s="20" t="s">
        <v>186</v>
      </c>
      <c r="K12" s="19" t="s">
        <v>387</v>
      </c>
      <c r="L12" s="11" t="str">
        <f>IFERROR(VLOOKUP(Tabel1[[#This Row],[Üürnik]],'Lepingu lisa'!$AW$3:$AX$22,2,FALSE),"")</f>
        <v>KESK12VALGA_20</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60</v>
      </c>
      <c r="B13" s="21" t="s">
        <v>382</v>
      </c>
      <c r="C13" s="19" t="s">
        <v>198</v>
      </c>
      <c r="D13" s="19" t="s">
        <v>100</v>
      </c>
      <c r="E13" s="19" t="s">
        <v>39</v>
      </c>
      <c r="F13" s="51">
        <v>6.4</v>
      </c>
      <c r="G13" s="51">
        <v>5.9</v>
      </c>
      <c r="H13" s="19"/>
      <c r="I13" s="11" t="str">
        <f>LEFT(Tabel1[[#This Row],[Ruumi tüüp (TALO Tüüpruumide nimestik)]],2)</f>
        <v>74</v>
      </c>
      <c r="J13" s="20" t="s">
        <v>186</v>
      </c>
      <c r="K13" s="19" t="s">
        <v>387</v>
      </c>
      <c r="L13" s="11" t="str">
        <f>IFERROR(VLOOKUP(Tabel1[[#This Row],[Üürnik]],'Lepingu lisa'!$AW$3:$AX$22,2,FALSE),"")</f>
        <v>KESK12VALGA_20</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60</v>
      </c>
      <c r="B14" s="21" t="s">
        <v>383</v>
      </c>
      <c r="C14" s="19" t="s">
        <v>198</v>
      </c>
      <c r="D14" s="19" t="s">
        <v>86</v>
      </c>
      <c r="E14" s="19" t="s">
        <v>36</v>
      </c>
      <c r="F14" s="51">
        <v>7.9</v>
      </c>
      <c r="G14" s="51">
        <v>6.7</v>
      </c>
      <c r="H14" s="19"/>
      <c r="I14" s="11" t="str">
        <f>LEFT(Tabel1[[#This Row],[Ruumi tüüp (TALO Tüüpruumide nimestik)]],2)</f>
        <v>71</v>
      </c>
      <c r="J14" s="20" t="s">
        <v>186</v>
      </c>
      <c r="K14" s="19" t="s">
        <v>387</v>
      </c>
      <c r="L14" s="11" t="str">
        <f>IFERROR(VLOOKUP(Tabel1[[#This Row],[Üürnik]],'Lepingu lisa'!$AW$3:$AX$22,2,FALSE),"")</f>
        <v>KESK12VALGA_20</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60</v>
      </c>
      <c r="B15" s="21" t="s">
        <v>384</v>
      </c>
      <c r="C15" s="19" t="s">
        <v>198</v>
      </c>
      <c r="D15" s="19" t="s">
        <v>84</v>
      </c>
      <c r="E15" s="19" t="s">
        <v>37</v>
      </c>
      <c r="F15" s="51">
        <v>7.4</v>
      </c>
      <c r="G15" s="51">
        <v>7</v>
      </c>
      <c r="H15" s="19"/>
      <c r="I15" s="11" t="str">
        <f>LEFT(Tabel1[[#This Row],[Ruumi tüüp (TALO Tüüpruumide nimestik)]],2)</f>
        <v>72</v>
      </c>
      <c r="J15" s="20" t="s">
        <v>186</v>
      </c>
      <c r="K15" s="19" t="s">
        <v>387</v>
      </c>
      <c r="L15" s="11" t="str">
        <f>IFERROR(VLOOKUP(Tabel1[[#This Row],[Üürnik]],'Lepingu lisa'!$AW$3:$AX$22,2,FALSE),"")</f>
        <v>KESK12VALGA_20</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60</v>
      </c>
      <c r="B16" s="21" t="s">
        <v>385</v>
      </c>
      <c r="C16" s="19" t="s">
        <v>198</v>
      </c>
      <c r="D16" s="19" t="s">
        <v>80</v>
      </c>
      <c r="E16" s="19" t="s">
        <v>38</v>
      </c>
      <c r="F16" s="51">
        <v>1.3</v>
      </c>
      <c r="G16" s="51">
        <v>1</v>
      </c>
      <c r="H16" s="19"/>
      <c r="I16" s="11" t="str">
        <f>LEFT(Tabel1[[#This Row],[Ruumi tüüp (TALO Tüüpruumide nimestik)]],2)</f>
        <v>73</v>
      </c>
      <c r="J16" s="20" t="s">
        <v>186</v>
      </c>
      <c r="K16" s="19" t="s">
        <v>387</v>
      </c>
      <c r="L16" s="11" t="str">
        <f>IFERROR(VLOOKUP(Tabel1[[#This Row],[Üürnik]],'Lepingu lisa'!$AW$3:$AX$22,2,FALSE),"")</f>
        <v>KESK12VALGA_20</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61</v>
      </c>
      <c r="B17" s="21" t="s">
        <v>386</v>
      </c>
      <c r="C17" s="19" t="s">
        <v>193</v>
      </c>
      <c r="D17" s="19" t="s">
        <v>91</v>
      </c>
      <c r="E17" s="19" t="s">
        <v>55</v>
      </c>
      <c r="F17" s="51">
        <v>47.1</v>
      </c>
      <c r="G17" s="51">
        <v>47.1</v>
      </c>
      <c r="H17" s="19"/>
      <c r="I17" s="11" t="str">
        <f>LEFT(Tabel1[[#This Row],[Ruumi tüüp (TALO Tüüpruumide nimestik)]],2)</f>
        <v>96</v>
      </c>
      <c r="J17" s="20"/>
      <c r="K17" s="19"/>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c r="B18" s="21"/>
      <c r="C18" s="19"/>
      <c r="D18" s="19"/>
      <c r="E18" s="19"/>
      <c r="F18" s="51"/>
      <c r="G18" s="51"/>
      <c r="H18" s="19"/>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c r="B19" s="21"/>
      <c r="C19" s="19"/>
      <c r="D19" s="19"/>
      <c r="E19" s="19"/>
      <c r="F19" s="51"/>
      <c r="G19" s="51"/>
      <c r="H19" s="19"/>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c r="B20" s="21"/>
      <c r="C20" s="19"/>
      <c r="D20" s="19"/>
      <c r="E20" s="19"/>
      <c r="F20" s="51"/>
      <c r="G20" s="51"/>
      <c r="H20" s="19"/>
      <c r="I20" s="11" t="str">
        <f>LEFT(Tabel1[[#This Row],[Ruumi tüüp (TALO Tüüpruumide nimestik)]],2)</f>
        <v/>
      </c>
      <c r="J20" s="20"/>
      <c r="K20" s="19"/>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c r="B21" s="21"/>
      <c r="C21" s="19"/>
      <c r="D21" s="19"/>
      <c r="E21" s="19"/>
      <c r="F21" s="51"/>
      <c r="G21" s="51"/>
      <c r="H21" s="19"/>
      <c r="I21" s="11" t="str">
        <f>LEFT(Tabel1[[#This Row],[Ruumi tüüp (TALO Tüüpruumide nimestik)]],2)</f>
        <v/>
      </c>
      <c r="J21" s="20"/>
      <c r="K21" s="19"/>
      <c r="L21" s="11" t="str">
        <f>IFERROR(VLOOKUP(Tabel1[[#This Row],[Üürnik]],'Lepingu lisa'!$AW$3:$AX$22,2,FALSE),"")</f>
        <v/>
      </c>
      <c r="M21" s="11" t="str">
        <f>IFERROR(VLOOKUP(Tabel1[[#This Row],[Jaotus]],Tabelid!L:M,2,FALSE),"")</f>
        <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c r="B22" s="21"/>
      <c r="C22" s="19"/>
      <c r="D22" s="19"/>
      <c r="E22" s="19"/>
      <c r="F22" s="51"/>
      <c r="G22" s="51"/>
      <c r="H22" s="19"/>
      <c r="I22" s="11" t="str">
        <f>LEFT(Tabel1[[#This Row],[Ruumi tüüp (TALO Tüüpruumide nimestik)]],2)</f>
        <v/>
      </c>
      <c r="J22" s="20"/>
      <c r="K22" s="19"/>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c r="B23" s="21"/>
      <c r="C23" s="19"/>
      <c r="D23" s="19"/>
      <c r="E23" s="19"/>
      <c r="F23" s="51"/>
      <c r="G23" s="51"/>
      <c r="H23" s="19"/>
      <c r="I23" s="11" t="str">
        <f>LEFT(Tabel1[[#This Row],[Ruumi tüüp (TALO Tüüpruumide nimestik)]],2)</f>
        <v/>
      </c>
      <c r="J23" s="20"/>
      <c r="K23" s="19"/>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c r="B24" s="21"/>
      <c r="C24" s="19"/>
      <c r="D24" s="19"/>
      <c r="E24" s="19"/>
      <c r="F24" s="51"/>
      <c r="G24" s="51"/>
      <c r="H24" s="19"/>
      <c r="I24" s="11" t="str">
        <f>LEFT(Tabel1[[#This Row],[Ruumi tüüp (TALO Tüüpruumide nimestik)]],2)</f>
        <v/>
      </c>
      <c r="J24" s="20"/>
      <c r="K24" s="19"/>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c r="B25" s="21"/>
      <c r="C25" s="19"/>
      <c r="D25" s="19"/>
      <c r="E25" s="19"/>
      <c r="F25" s="51"/>
      <c r="G25" s="51"/>
      <c r="H25" s="19"/>
      <c r="I25" s="11" t="str">
        <f>LEFT(Tabel1[[#This Row],[Ruumi tüüp (TALO Tüüpruumide nimestik)]],2)</f>
        <v/>
      </c>
      <c r="J25" s="20"/>
      <c r="K25" s="19"/>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c r="B26" s="21"/>
      <c r="C26" s="19"/>
      <c r="D26" s="19"/>
      <c r="E26" s="19"/>
      <c r="F26" s="51"/>
      <c r="G26" s="51"/>
      <c r="H26" s="19"/>
      <c r="I26" s="11" t="str">
        <f>LEFT(Tabel1[[#This Row],[Ruumi tüüp (TALO Tüüpruumide nimestik)]],2)</f>
        <v/>
      </c>
      <c r="J26" s="20"/>
      <c r="K26" s="19"/>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c r="B27" s="21"/>
      <c r="C27" s="19"/>
      <c r="D27" s="19"/>
      <c r="E27" s="19"/>
      <c r="F27" s="51"/>
      <c r="G27" s="51"/>
      <c r="H27" s="19"/>
      <c r="I27" s="11" t="str">
        <f>LEFT(Tabel1[[#This Row],[Ruumi tüüp (TALO Tüüpruumide nimestik)]],2)</f>
        <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c r="B28" s="21"/>
      <c r="C28" s="19"/>
      <c r="D28" s="19"/>
      <c r="E28" s="19"/>
      <c r="F28" s="51"/>
      <c r="G28" s="51"/>
      <c r="H28" s="19"/>
      <c r="I28" s="11" t="str">
        <f>LEFT(Tabel1[[#This Row],[Ruumi tüüp (TALO Tüüpruumide nimestik)]],2)</f>
        <v/>
      </c>
      <c r="J28" s="24"/>
      <c r="K28" s="19"/>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c r="B29" s="21"/>
      <c r="C29" s="19"/>
      <c r="D29" s="19"/>
      <c r="E29" s="19"/>
      <c r="F29" s="51"/>
      <c r="G29" s="51"/>
      <c r="H29" s="19"/>
      <c r="I29" s="11" t="str">
        <f>LEFT(Tabel1[[#This Row],[Ruumi tüüp (TALO Tüüpruumide nimestik)]],2)</f>
        <v/>
      </c>
      <c r="J29" s="20"/>
      <c r="K29" s="19"/>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c r="B30" s="21"/>
      <c r="C30" s="19"/>
      <c r="D30" s="19"/>
      <c r="E30" s="19"/>
      <c r="F30" s="51"/>
      <c r="G30" s="51"/>
      <c r="H30" s="19"/>
      <c r="I30" s="11" t="str">
        <f>LEFT(Tabel1[[#This Row],[Ruumi tüüp (TALO Tüüpruumide nimestik)]],2)</f>
        <v/>
      </c>
      <c r="J30" s="24"/>
      <c r="K30" s="19"/>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c r="B31" s="21"/>
      <c r="C31" s="19"/>
      <c r="D31" s="19"/>
      <c r="E31" s="19"/>
      <c r="F31" s="51"/>
      <c r="G31" s="51"/>
      <c r="H31" s="19"/>
      <c r="I31" s="11" t="str">
        <f>LEFT(Tabel1[[#This Row],[Ruumi tüüp (TALO Tüüpruumide nimestik)]],2)</f>
        <v/>
      </c>
      <c r="J31" s="24"/>
      <c r="K31" s="19"/>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c r="B32" s="21"/>
      <c r="C32" s="19"/>
      <c r="D32" s="19"/>
      <c r="E32" s="19"/>
      <c r="F32" s="51"/>
      <c r="G32" s="51"/>
      <c r="H32" s="19"/>
      <c r="I32" s="11" t="str">
        <f>LEFT(Tabel1[[#This Row],[Ruumi tüüp (TALO Tüüpruumide nimestik)]],2)</f>
        <v/>
      </c>
      <c r="J32" s="24"/>
      <c r="K32" s="19"/>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c r="B33" s="21"/>
      <c r="C33" s="19"/>
      <c r="D33" s="19"/>
      <c r="E33" s="19"/>
      <c r="F33" s="51"/>
      <c r="G33" s="51"/>
      <c r="H33" s="19"/>
      <c r="I33" s="11" t="str">
        <f>LEFT(Tabel1[[#This Row],[Ruumi tüüp (TALO Tüüpruumide nimestik)]],2)</f>
        <v/>
      </c>
      <c r="J33" s="24"/>
      <c r="K33" s="19"/>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c r="B34" s="21"/>
      <c r="C34" s="19"/>
      <c r="D34" s="19"/>
      <c r="E34" s="19"/>
      <c r="F34" s="51"/>
      <c r="G34" s="51"/>
      <c r="H34" s="19"/>
      <c r="I34" s="11" t="str">
        <f>LEFT(Tabel1[[#This Row],[Ruumi tüüp (TALO Tüüpruumide nimestik)]],2)</f>
        <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c r="B35" s="21"/>
      <c r="C35" s="19"/>
      <c r="D35" s="19"/>
      <c r="E35" s="19"/>
      <c r="F35" s="51"/>
      <c r="G35" s="51"/>
      <c r="H35" s="19"/>
      <c r="I35" s="11" t="str">
        <f>LEFT(Tabel1[[#This Row],[Ruumi tüüp (TALO Tüüpruumide nimestik)]],2)</f>
        <v/>
      </c>
      <c r="J35" s="24"/>
      <c r="K35" s="19"/>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c r="B36" s="21"/>
      <c r="C36" s="19"/>
      <c r="D36" s="19"/>
      <c r="E36" s="19"/>
      <c r="F36" s="51"/>
      <c r="G36" s="51"/>
      <c r="H36" s="19"/>
      <c r="I36" s="11" t="str">
        <f>LEFT(Tabel1[[#This Row],[Ruumi tüüp (TALO Tüüpruumide nimestik)]],2)</f>
        <v/>
      </c>
      <c r="J36" s="20"/>
      <c r="K36" s="19"/>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c r="B37" s="21"/>
      <c r="C37" s="19"/>
      <c r="D37" s="19"/>
      <c r="E37" s="19"/>
      <c r="F37" s="51"/>
      <c r="G37" s="51"/>
      <c r="H37" s="19"/>
      <c r="I37" s="11" t="str">
        <f>LEFT(Tabel1[[#This Row],[Ruumi tüüp (TALO Tüüpruumide nimestik)]],2)</f>
        <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c r="B38" s="21"/>
      <c r="C38" s="19"/>
      <c r="D38" s="19"/>
      <c r="E38" s="19"/>
      <c r="F38" s="51"/>
      <c r="G38" s="51"/>
      <c r="H38" s="19"/>
      <c r="I38" s="11" t="str">
        <f>LEFT(Tabel1[[#This Row],[Ruumi tüüp (TALO Tüüpruumide nimestik)]],2)</f>
        <v/>
      </c>
      <c r="J38" s="20"/>
      <c r="K38" s="19"/>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c r="B39" s="21"/>
      <c r="C39" s="19"/>
      <c r="D39" s="19"/>
      <c r="E39" s="19"/>
      <c r="F39" s="51"/>
      <c r="G39" s="51"/>
      <c r="H39" s="19"/>
      <c r="I39" s="11" t="str">
        <f>LEFT(Tabel1[[#This Row],[Ruumi tüüp (TALO Tüüpruumide nimestik)]],2)</f>
        <v/>
      </c>
      <c r="J39" s="20"/>
      <c r="K39" s="19"/>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c r="B40" s="21"/>
      <c r="C40" s="19"/>
      <c r="D40" s="19"/>
      <c r="E40" s="19"/>
      <c r="F40" s="51"/>
      <c r="G40" s="51"/>
      <c r="H40" s="19"/>
      <c r="I40" s="11" t="str">
        <f>LEFT(Tabel1[[#This Row],[Ruumi tüüp (TALO Tüüpruumide nimestik)]],2)</f>
        <v/>
      </c>
      <c r="J40" s="20"/>
      <c r="K40" s="19"/>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c r="B41" s="21"/>
      <c r="C41" s="19"/>
      <c r="D41" s="19"/>
      <c r="E41" s="19"/>
      <c r="F41" s="51"/>
      <c r="G41" s="51"/>
      <c r="H41" s="19"/>
      <c r="I41" s="11" t="str">
        <f>LEFT(Tabel1[[#This Row],[Ruumi tüüp (TALO Tüüpruumide nimestik)]],2)</f>
        <v/>
      </c>
      <c r="J41" s="20"/>
      <c r="K41" s="19"/>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c r="B42" s="21"/>
      <c r="C42" s="19"/>
      <c r="D42" s="19"/>
      <c r="E42" s="19"/>
      <c r="F42" s="51"/>
      <c r="G42" s="51"/>
      <c r="H42" s="19"/>
      <c r="I42" s="11" t="str">
        <f>LEFT(Tabel1[[#This Row],[Ruumi tüüp (TALO Tüüpruumide nimestik)]],2)</f>
        <v/>
      </c>
      <c r="J42" s="20"/>
      <c r="K42" s="19"/>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c r="B43" s="21"/>
      <c r="C43" s="19"/>
      <c r="D43" s="19"/>
      <c r="E43" s="19"/>
      <c r="F43" s="51"/>
      <c r="G43" s="51"/>
      <c r="H43" s="19"/>
      <c r="I43" s="11" t="str">
        <f>LEFT(Tabel1[[#This Row],[Ruumi tüüp (TALO Tüüpruumide nimestik)]],2)</f>
        <v/>
      </c>
      <c r="J43" s="20"/>
      <c r="K43" s="19"/>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c r="B44" s="21"/>
      <c r="C44" s="19"/>
      <c r="D44" s="19"/>
      <c r="E44" s="19"/>
      <c r="F44" s="51"/>
      <c r="G44" s="51"/>
      <c r="H44" s="19"/>
      <c r="I44" s="11" t="str">
        <f>LEFT(Tabel1[[#This Row],[Ruumi tüüp (TALO Tüüpruumide nimestik)]],2)</f>
        <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c r="B45" s="21"/>
      <c r="C45" s="19"/>
      <c r="D45" s="19"/>
      <c r="E45" s="19"/>
      <c r="F45" s="51"/>
      <c r="G45" s="51"/>
      <c r="H45" s="19"/>
      <c r="I45" s="11" t="str">
        <f>LEFT(Tabel1[[#This Row],[Ruumi tüüp (TALO Tüüpruumide nimestik)]],2)</f>
        <v/>
      </c>
      <c r="J45" s="20"/>
      <c r="K45" s="19"/>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c r="B46" s="21"/>
      <c r="C46" s="19"/>
      <c r="D46" s="19"/>
      <c r="E46" s="19"/>
      <c r="F46" s="51"/>
      <c r="G46" s="51"/>
      <c r="H46" s="19"/>
      <c r="I46" s="11" t="str">
        <f>LEFT(Tabel1[[#This Row],[Ruumi tüüp (TALO Tüüpruumide nimestik)]],2)</f>
        <v/>
      </c>
      <c r="J46" s="20"/>
      <c r="K46" s="19"/>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c r="B47" s="21"/>
      <c r="C47" s="19"/>
      <c r="D47" s="19"/>
      <c r="E47" s="19"/>
      <c r="F47" s="51"/>
      <c r="G47" s="51"/>
      <c r="H47" s="19"/>
      <c r="I47" s="11" t="str">
        <f>LEFT(Tabel1[[#This Row],[Ruumi tüüp (TALO Tüüpruumide nimestik)]],2)</f>
        <v/>
      </c>
      <c r="J47" s="20"/>
      <c r="K47" s="19"/>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c r="B48" s="21"/>
      <c r="C48" s="19"/>
      <c r="D48" s="19"/>
      <c r="E48" s="19"/>
      <c r="F48" s="51"/>
      <c r="G48" s="51"/>
      <c r="H48" s="19"/>
      <c r="I48" s="11" t="str">
        <f>LEFT(Tabel1[[#This Row],[Ruumi tüüp (TALO Tüüpruumide nimestik)]],2)</f>
        <v/>
      </c>
      <c r="J48" s="20"/>
      <c r="K48" s="19"/>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c r="B49" s="21"/>
      <c r="C49" s="19"/>
      <c r="D49" s="19"/>
      <c r="E49" s="19"/>
      <c r="F49" s="51"/>
      <c r="G49" s="51"/>
      <c r="H49" s="19"/>
      <c r="I49" s="11" t="str">
        <f>LEFT(Tabel1[[#This Row],[Ruumi tüüp (TALO Tüüpruumide nimestik)]],2)</f>
        <v/>
      </c>
      <c r="J49" s="24"/>
      <c r="K49" s="19"/>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c r="B50" s="21"/>
      <c r="C50" s="19"/>
      <c r="D50" s="19"/>
      <c r="E50" s="19"/>
      <c r="F50" s="51"/>
      <c r="G50" s="51"/>
      <c r="H50" s="19"/>
      <c r="I50" s="11" t="str">
        <f>LEFT(Tabel1[[#This Row],[Ruumi tüüp (TALO Tüüpruumide nimestik)]],2)</f>
        <v/>
      </c>
      <c r="J50" s="24"/>
      <c r="K50" s="19"/>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c r="B51" s="21"/>
      <c r="C51" s="19"/>
      <c r="D51" s="19"/>
      <c r="E51" s="19"/>
      <c r="F51" s="51"/>
      <c r="G51" s="51"/>
      <c r="H51" s="19"/>
      <c r="I51" s="11" t="str">
        <f>LEFT(Tabel1[[#This Row],[Ruumi tüüp (TALO Tüüpruumide nimestik)]],2)</f>
        <v/>
      </c>
      <c r="J51" s="20"/>
      <c r="K51" s="19"/>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c r="B52" s="21"/>
      <c r="C52" s="19"/>
      <c r="D52" s="19"/>
      <c r="E52" s="19"/>
      <c r="F52" s="51"/>
      <c r="G52" s="51"/>
      <c r="H52" s="19"/>
      <c r="I52" s="11" t="str">
        <f>LEFT(Tabel1[[#This Row],[Ruumi tüüp (TALO Tüüpruumide nimestik)]],2)</f>
        <v/>
      </c>
      <c r="J52" s="20"/>
      <c r="K52" s="19"/>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c r="B53" s="21"/>
      <c r="C53" s="19"/>
      <c r="D53" s="19"/>
      <c r="E53" s="19"/>
      <c r="F53" s="51"/>
      <c r="G53" s="51"/>
      <c r="H53" s="19"/>
      <c r="I53" s="11" t="str">
        <f>LEFT(Tabel1[[#This Row],[Ruumi tüüp (TALO Tüüpruumide nimestik)]],2)</f>
        <v/>
      </c>
      <c r="J53" s="24"/>
      <c r="K53" s="19"/>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c r="B54" s="21"/>
      <c r="C54" s="19"/>
      <c r="D54" s="19"/>
      <c r="E54" s="19"/>
      <c r="F54" s="51"/>
      <c r="G54" s="51"/>
      <c r="H54" s="19"/>
      <c r="I54" s="11" t="str">
        <f>LEFT(Tabel1[[#This Row],[Ruumi tüüp (TALO Tüüpruumide nimestik)]],2)</f>
        <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c r="B55" s="21"/>
      <c r="C55" s="19"/>
      <c r="D55" s="19"/>
      <c r="E55" s="19"/>
      <c r="F55" s="51"/>
      <c r="G55" s="51"/>
      <c r="H55" s="19"/>
      <c r="I55" s="11" t="str">
        <f>LEFT(Tabel1[[#This Row],[Ruumi tüüp (TALO Tüüpruumide nimestik)]],2)</f>
        <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c r="B56" s="21"/>
      <c r="C56" s="19"/>
      <c r="D56" s="19"/>
      <c r="E56" s="19"/>
      <c r="F56" s="51"/>
      <c r="G56" s="51"/>
      <c r="H56" s="19"/>
      <c r="I56" s="11" t="str">
        <f>LEFT(Tabel1[[#This Row],[Ruumi tüüp (TALO Tüüpruumide nimestik)]],2)</f>
        <v/>
      </c>
      <c r="J56" s="24"/>
      <c r="K56" s="19"/>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c r="B57" s="21"/>
      <c r="C57" s="19"/>
      <c r="D57" s="19"/>
      <c r="E57" s="19"/>
      <c r="F57" s="51"/>
      <c r="G57" s="51"/>
      <c r="H57" s="19"/>
      <c r="I57" s="11" t="str">
        <f>LEFT(Tabel1[[#This Row],[Ruumi tüüp (TALO Tüüpruumide nimestik)]],2)</f>
        <v/>
      </c>
      <c r="J57" s="20"/>
      <c r="K57" s="19"/>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c r="B58" s="21"/>
      <c r="C58" s="19"/>
      <c r="D58" s="19"/>
      <c r="E58" s="19"/>
      <c r="F58" s="51"/>
      <c r="G58" s="51"/>
      <c r="H58" s="19"/>
      <c r="I58" s="11" t="str">
        <f>LEFT(Tabel1[[#This Row],[Ruumi tüüp (TALO Tüüpruumide nimestik)]],2)</f>
        <v/>
      </c>
      <c r="J58" s="24"/>
      <c r="K58" s="19"/>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c r="B59" s="21"/>
      <c r="C59" s="19"/>
      <c r="D59" s="19"/>
      <c r="E59" s="19"/>
      <c r="F59" s="51"/>
      <c r="G59" s="51"/>
      <c r="H59" s="19"/>
      <c r="I59" s="11" t="str">
        <f>LEFT(Tabel1[[#This Row],[Ruumi tüüp (TALO Tüüpruumide nimestik)]],2)</f>
        <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c r="B60" s="21"/>
      <c r="C60" s="19"/>
      <c r="D60" s="19"/>
      <c r="E60" s="19"/>
      <c r="F60" s="51"/>
      <c r="G60" s="51"/>
      <c r="H60" s="19"/>
      <c r="I60" s="11" t="str">
        <f>LEFT(Tabel1[[#This Row],[Ruumi tüüp (TALO Tüüpruumide nimestik)]],2)</f>
        <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c r="B61" s="21"/>
      <c r="C61" s="19"/>
      <c r="D61" s="19"/>
      <c r="E61" s="19"/>
      <c r="F61" s="51"/>
      <c r="G61" s="51"/>
      <c r="H61" s="19"/>
      <c r="I61" s="11" t="str">
        <f>LEFT(Tabel1[[#This Row],[Ruumi tüüp (TALO Tüüpruumide nimestik)]],2)</f>
        <v/>
      </c>
      <c r="J61" s="24"/>
      <c r="K61" s="19"/>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c r="B62" s="21"/>
      <c r="C62" s="19"/>
      <c r="D62" s="19"/>
      <c r="E62" s="19"/>
      <c r="F62" s="51"/>
      <c r="G62" s="51"/>
      <c r="H62" s="19"/>
      <c r="I62" s="11" t="str">
        <f>LEFT(Tabel1[[#This Row],[Ruumi tüüp (TALO Tüüpruumide nimestik)]],2)</f>
        <v/>
      </c>
      <c r="J62" s="24"/>
      <c r="K62" s="19"/>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c r="B63" s="21"/>
      <c r="C63" s="19"/>
      <c r="D63" s="19"/>
      <c r="E63" s="19"/>
      <c r="F63" s="51"/>
      <c r="G63" s="51"/>
      <c r="H63" s="19"/>
      <c r="I63" s="11" t="str">
        <f>LEFT(Tabel1[[#This Row],[Ruumi tüüp (TALO Tüüpruumide nimestik)]],2)</f>
        <v/>
      </c>
      <c r="J63" s="20"/>
      <c r="K63" s="19"/>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c r="B64" s="21"/>
      <c r="C64" s="19"/>
      <c r="D64" s="19"/>
      <c r="E64" s="19"/>
      <c r="F64" s="51"/>
      <c r="G64" s="51"/>
      <c r="H64" s="19"/>
      <c r="I64" s="11" t="str">
        <f>LEFT(Tabel1[[#This Row],[Ruumi tüüp (TALO Tüüpruumide nimestik)]],2)</f>
        <v/>
      </c>
      <c r="J64" s="20"/>
      <c r="K64" s="19"/>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c r="B65" s="21"/>
      <c r="C65" s="19"/>
      <c r="D65" s="19"/>
      <c r="E65" s="19"/>
      <c r="F65" s="51"/>
      <c r="G65" s="51"/>
      <c r="H65" s="19"/>
      <c r="I65" s="11" t="str">
        <f>LEFT(Tabel1[[#This Row],[Ruumi tüüp (TALO Tüüpruumide nimestik)]],2)</f>
        <v/>
      </c>
      <c r="J65" s="20"/>
      <c r="K65" s="19"/>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c r="B66" s="21"/>
      <c r="C66" s="19"/>
      <c r="D66" s="19"/>
      <c r="E66" s="19"/>
      <c r="F66" s="51"/>
      <c r="G66" s="51"/>
      <c r="H66" s="19"/>
      <c r="I66" s="11" t="str">
        <f>LEFT(Tabel1[[#This Row],[Ruumi tüüp (TALO Tüüpruumide nimestik)]],2)</f>
        <v/>
      </c>
      <c r="J66" s="20"/>
      <c r="K66" s="19"/>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c r="B67" s="21"/>
      <c r="C67" s="19"/>
      <c r="D67" s="19"/>
      <c r="E67" s="19"/>
      <c r="F67" s="51"/>
      <c r="G67" s="51"/>
      <c r="H67" s="19"/>
      <c r="I67" s="11" t="str">
        <f>LEFT(Tabel1[[#This Row],[Ruumi tüüp (TALO Tüüpruumide nimestik)]],2)</f>
        <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c r="B68" s="21"/>
      <c r="C68" s="19"/>
      <c r="D68" s="19"/>
      <c r="E68" s="19"/>
      <c r="F68" s="51"/>
      <c r="G68" s="51"/>
      <c r="H68" s="19"/>
      <c r="I68" s="11" t="str">
        <f>LEFT(Tabel1[[#This Row],[Ruumi tüüp (TALO Tüüpruumide nimestik)]],2)</f>
        <v/>
      </c>
      <c r="J68" s="20"/>
      <c r="K68" s="19"/>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c r="B69" s="21"/>
      <c r="C69" s="19"/>
      <c r="D69" s="19"/>
      <c r="E69" s="19"/>
      <c r="F69" s="51"/>
      <c r="G69" s="51"/>
      <c r="H69" s="19"/>
      <c r="I69" s="11" t="str">
        <f>LEFT(Tabel1[[#This Row],[Ruumi tüüp (TALO Tüüpruumide nimestik)]],2)</f>
        <v/>
      </c>
      <c r="J69" s="20"/>
      <c r="K69" s="19"/>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c r="B70" s="21"/>
      <c r="C70" s="19"/>
      <c r="D70" s="19"/>
      <c r="E70" s="19"/>
      <c r="F70" s="51"/>
      <c r="G70" s="51"/>
      <c r="H70" s="19"/>
      <c r="I70" s="11" t="str">
        <f>LEFT(Tabel1[[#This Row],[Ruumi tüüp (TALO Tüüpruumide nimestik)]],2)</f>
        <v/>
      </c>
      <c r="J70" s="20"/>
      <c r="K70" s="19"/>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c r="B71" s="21"/>
      <c r="C71" s="19"/>
      <c r="D71" s="19"/>
      <c r="E71" s="19"/>
      <c r="F71" s="51"/>
      <c r="G71" s="51"/>
      <c r="H71" s="19"/>
      <c r="I71" s="11" t="str">
        <f>LEFT(Tabel1[[#This Row],[Ruumi tüüp (TALO Tüüpruumide nimestik)]],2)</f>
        <v/>
      </c>
      <c r="J71" s="20"/>
      <c r="K71" s="19"/>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c r="B72" s="21"/>
      <c r="C72" s="19"/>
      <c r="D72" s="19"/>
      <c r="E72" s="19"/>
      <c r="F72" s="51"/>
      <c r="G72" s="51"/>
      <c r="H72" s="19"/>
      <c r="I72" s="11" t="str">
        <f>LEFT(Tabel1[[#This Row],[Ruumi tüüp (TALO Tüüpruumide nimestik)]],2)</f>
        <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c r="B73" s="21"/>
      <c r="C73" s="19"/>
      <c r="D73" s="19"/>
      <c r="E73" s="19"/>
      <c r="F73" s="51"/>
      <c r="G73" s="51"/>
      <c r="H73" s="19"/>
      <c r="I73" s="11" t="str">
        <f>LEFT(Tabel1[[#This Row],[Ruumi tüüp (TALO Tüüpruumide nimestik)]],2)</f>
        <v/>
      </c>
      <c r="J73" s="20"/>
      <c r="K73" s="19"/>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c r="B74" s="21"/>
      <c r="C74" s="19"/>
      <c r="D74" s="19"/>
      <c r="E74" s="19"/>
      <c r="F74" s="51"/>
      <c r="G74" s="51"/>
      <c r="H74" s="19"/>
      <c r="I74" s="11" t="str">
        <f>LEFT(Tabel1[[#This Row],[Ruumi tüüp (TALO Tüüpruumide nimestik)]],2)</f>
        <v/>
      </c>
      <c r="J74" s="20"/>
      <c r="K74" s="19"/>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c r="B75" s="21"/>
      <c r="C75" s="19"/>
      <c r="D75" s="19"/>
      <c r="E75" s="19"/>
      <c r="F75" s="51"/>
      <c r="G75" s="51"/>
      <c r="H75" s="19"/>
      <c r="I75" s="11" t="str">
        <f>LEFT(Tabel1[[#This Row],[Ruumi tüüp (TALO Tüüpruumide nimestik)]],2)</f>
        <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c r="B76" s="21"/>
      <c r="C76" s="19"/>
      <c r="D76" s="19"/>
      <c r="E76" s="19"/>
      <c r="F76" s="51"/>
      <c r="G76" s="51"/>
      <c r="H76" s="19"/>
      <c r="I76" s="11" t="str">
        <f>LEFT(Tabel1[[#This Row],[Ruumi tüüp (TALO Tüüpruumide nimestik)]],2)</f>
        <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c r="B77" s="21"/>
      <c r="C77" s="19"/>
      <c r="D77" s="19"/>
      <c r="E77" s="19"/>
      <c r="F77" s="51"/>
      <c r="G77" s="51"/>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c r="B78" s="21"/>
      <c r="C78" s="19"/>
      <c r="D78" s="19"/>
      <c r="E78" s="19"/>
      <c r="F78" s="51"/>
      <c r="G78" s="51"/>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c r="B79" s="21"/>
      <c r="C79" s="19"/>
      <c r="D79" s="19"/>
      <c r="E79" s="19"/>
      <c r="F79" s="51"/>
      <c r="G79" s="51"/>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c r="B80" s="21"/>
      <c r="C80" s="19"/>
      <c r="D80" s="19"/>
      <c r="E80" s="19"/>
      <c r="F80" s="51"/>
      <c r="G80" s="51"/>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c r="B81" s="21"/>
      <c r="C81" s="19"/>
      <c r="D81" s="19"/>
      <c r="E81" s="19"/>
      <c r="F81" s="51"/>
      <c r="G81" s="51"/>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c r="B82" s="21"/>
      <c r="C82" s="19"/>
      <c r="D82" s="19"/>
      <c r="E82" s="19"/>
      <c r="F82" s="51"/>
      <c r="G82" s="51"/>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c r="B83" s="21"/>
      <c r="C83" s="19"/>
      <c r="D83" s="19"/>
      <c r="E83" s="19"/>
      <c r="F83" s="51"/>
      <c r="G83" s="51"/>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c r="B84" s="21"/>
      <c r="C84" s="19"/>
      <c r="D84" s="19"/>
      <c r="E84" s="19"/>
      <c r="F84" s="51"/>
      <c r="G84" s="51"/>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c r="B85" s="21"/>
      <c r="C85" s="19"/>
      <c r="D85" s="19"/>
      <c r="E85" s="19"/>
      <c r="F85" s="51"/>
      <c r="G85" s="51"/>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c r="B86" s="21"/>
      <c r="C86" s="19"/>
      <c r="D86" s="19"/>
      <c r="E86" s="19"/>
      <c r="F86" s="51"/>
      <c r="G86" s="51"/>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c r="B87" s="21"/>
      <c r="C87" s="19"/>
      <c r="D87" s="19"/>
      <c r="E87" s="19"/>
      <c r="F87" s="51"/>
      <c r="G87" s="51"/>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c r="B88" s="21"/>
      <c r="C88" s="19"/>
      <c r="D88" s="19"/>
      <c r="E88" s="19"/>
      <c r="F88" s="51"/>
      <c r="G88" s="51"/>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c r="B89" s="21"/>
      <c r="C89" s="19"/>
      <c r="D89" s="19"/>
      <c r="E89" s="19"/>
      <c r="F89" s="51"/>
      <c r="G89" s="51"/>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c r="B90" s="21"/>
      <c r="C90" s="19"/>
      <c r="D90" s="19"/>
      <c r="E90" s="19"/>
      <c r="F90" s="51"/>
      <c r="G90" s="51"/>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c r="B91" s="21"/>
      <c r="C91" s="19"/>
      <c r="D91" s="19"/>
      <c r="E91" s="19"/>
      <c r="F91" s="51"/>
      <c r="G91" s="51"/>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c r="B92" s="21"/>
      <c r="C92" s="19"/>
      <c r="D92" s="19"/>
      <c r="E92" s="19"/>
      <c r="F92" s="51"/>
      <c r="G92" s="51"/>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c r="B93" s="21"/>
      <c r="C93" s="19"/>
      <c r="D93" s="19"/>
      <c r="E93" s="19"/>
      <c r="F93" s="51"/>
      <c r="G93" s="51"/>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c r="B94" s="21"/>
      <c r="C94" s="19"/>
      <c r="D94" s="19"/>
      <c r="E94" s="19"/>
      <c r="F94" s="51"/>
      <c r="G94" s="51"/>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c r="B95" s="21"/>
      <c r="C95" s="19"/>
      <c r="D95" s="19"/>
      <c r="E95" s="19"/>
      <c r="F95" s="51"/>
      <c r="G95" s="51"/>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c r="B96" s="21"/>
      <c r="C96" s="19"/>
      <c r="D96" s="19"/>
      <c r="E96" s="19"/>
      <c r="F96" s="51"/>
      <c r="G96" s="51"/>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c r="B97" s="21"/>
      <c r="C97" s="19"/>
      <c r="D97" s="19"/>
      <c r="E97" s="19"/>
      <c r="F97" s="51"/>
      <c r="G97" s="51"/>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c r="B98" s="21"/>
      <c r="C98" s="19"/>
      <c r="D98" s="19"/>
      <c r="E98" s="19"/>
      <c r="F98" s="51"/>
      <c r="G98" s="51"/>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c r="B99" s="21"/>
      <c r="C99" s="19"/>
      <c r="D99" s="19"/>
      <c r="E99" s="19"/>
      <c r="F99" s="51"/>
      <c r="G99" s="51"/>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c r="B100" s="21"/>
      <c r="C100" s="19"/>
      <c r="D100" s="19"/>
      <c r="E100" s="19"/>
      <c r="F100" s="51"/>
      <c r="G100" s="51"/>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c r="B101" s="21"/>
      <c r="C101" s="19"/>
      <c r="D101" s="19"/>
      <c r="E101" s="19"/>
      <c r="F101" s="51"/>
      <c r="G101" s="51"/>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c r="B102" s="21"/>
      <c r="C102" s="19"/>
      <c r="D102" s="19"/>
      <c r="E102" s="19"/>
      <c r="F102" s="51"/>
      <c r="G102" s="51"/>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c r="B103" s="21"/>
      <c r="C103" s="19"/>
      <c r="D103" s="19"/>
      <c r="E103" s="19"/>
      <c r="F103" s="51"/>
      <c r="G103" s="51"/>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c r="B104" s="21"/>
      <c r="C104" s="19"/>
      <c r="D104" s="19"/>
      <c r="E104" s="19"/>
      <c r="F104" s="51"/>
      <c r="G104" s="51"/>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c r="B105" s="21"/>
      <c r="C105" s="19"/>
      <c r="D105" s="19"/>
      <c r="E105" s="19"/>
      <c r="F105" s="51"/>
      <c r="G105" s="51"/>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c r="B106" s="21"/>
      <c r="C106" s="19"/>
      <c r="D106" s="19"/>
      <c r="E106" s="19"/>
      <c r="F106" s="51"/>
      <c r="G106" s="51"/>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c r="B107" s="21"/>
      <c r="C107" s="19"/>
      <c r="D107" s="19"/>
      <c r="E107" s="19"/>
      <c r="F107" s="51"/>
      <c r="G107" s="51"/>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c r="B108" s="21"/>
      <c r="C108" s="19"/>
      <c r="D108" s="19"/>
      <c r="E108" s="19"/>
      <c r="F108" s="51"/>
      <c r="G108" s="51"/>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c r="B109" s="21"/>
      <c r="C109" s="19"/>
      <c r="D109" s="19"/>
      <c r="E109" s="19"/>
      <c r="F109" s="51"/>
      <c r="G109" s="51"/>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c r="B110" s="21"/>
      <c r="C110" s="19"/>
      <c r="D110" s="19"/>
      <c r="E110" s="19"/>
      <c r="F110" s="51"/>
      <c r="G110" s="51"/>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c r="B111" s="21"/>
      <c r="C111" s="19"/>
      <c r="D111" s="19"/>
      <c r="E111" s="19"/>
      <c r="F111" s="51"/>
      <c r="G111" s="51"/>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c r="B112" s="21"/>
      <c r="C112" s="19"/>
      <c r="D112" s="19"/>
      <c r="E112" s="19"/>
      <c r="F112" s="51"/>
      <c r="G112" s="51"/>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25">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25">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224</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225</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224</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225</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226</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227</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228</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165</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224</v>
      </c>
      <c r="E86" s="4" t="s">
        <v>210</v>
      </c>
      <c r="F86" s="7" t="str">
        <f>IF(IF(C86&lt;='Hoone üldandmed'!$B$3*1,TRUE,FALSE),C86,"")</f>
        <v/>
      </c>
      <c r="G86" s="7" t="b">
        <f>IF(C86&lt;='Hoone üldandmed'!$B$3*1,TRUE,FALSE)</f>
        <v>0</v>
      </c>
      <c r="H86" s="4"/>
      <c r="I86" s="1">
        <f>COUNTIFS($C$1:C86,C86)</f>
        <v>6</v>
      </c>
    </row>
    <row r="87" spans="3:9" x14ac:dyDescent="0.25">
      <c r="C87" s="4">
        <f t="shared" ref="C87:C96" si="5">C77+1</f>
        <v>3</v>
      </c>
      <c r="D87" s="4" t="s">
        <v>166</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167</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229</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225</v>
      </c>
      <c r="E90" s="4" t="s">
        <v>211</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224</v>
      </c>
      <c r="E96" s="4" t="s">
        <v>210</v>
      </c>
      <c r="F96" s="7" t="str">
        <f>IF(IF(C96&lt;='Hoone üldandmed'!$B$3*1,TRUE,FALSE),C96,"")</f>
        <v/>
      </c>
      <c r="G96" s="7" t="b">
        <f>IF(C96&lt;='Hoone üldandmed'!$B$3*1,TRUE,FALSE)</f>
        <v>0</v>
      </c>
      <c r="H96" s="4"/>
      <c r="I96" s="1">
        <f>COUNTIFS($C$1:C96,C96)</f>
        <v>6</v>
      </c>
    </row>
    <row r="97" spans="3:9" x14ac:dyDescent="0.25">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225</v>
      </c>
      <c r="E100" s="4" t="s">
        <v>211</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225</v>
      </c>
      <c r="E110" s="4" t="s">
        <v>211</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225</v>
      </c>
      <c r="E120" s="4" t="s">
        <v>211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241</v>
      </c>
      <c r="B1" s="70" t="s">
        <v>242</v>
      </c>
      <c r="C1" s="70" t="s">
        <v>243</v>
      </c>
      <c r="D1" s="71" t="s">
        <v>244</v>
      </c>
      <c r="E1" s="70" t="s">
        <v>242</v>
      </c>
      <c r="F1" s="71" t="s">
        <v>245</v>
      </c>
      <c r="G1" s="70" t="s">
        <v>246</v>
      </c>
      <c r="H1" s="71" t="s">
        <v>247</v>
      </c>
    </row>
    <row r="2" spans="1:8" x14ac:dyDescent="0.25">
      <c r="A2" s="114">
        <v>1</v>
      </c>
      <c r="B2" s="115" t="s">
        <v>248</v>
      </c>
      <c r="C2" s="116" t="s">
        <v>249</v>
      </c>
      <c r="D2" s="72" t="s">
        <v>250</v>
      </c>
      <c r="E2" s="73" t="s">
        <v>251</v>
      </c>
      <c r="F2" s="74" t="s">
        <v>252</v>
      </c>
      <c r="G2" s="75" t="s">
        <v>253</v>
      </c>
      <c r="H2" s="76" t="s">
        <v>254</v>
      </c>
    </row>
    <row r="3" spans="1:8" x14ac:dyDescent="0.25">
      <c r="A3" s="114"/>
      <c r="B3" s="115"/>
      <c r="C3" s="116"/>
      <c r="D3" s="72" t="s">
        <v>255</v>
      </c>
      <c r="E3" s="73" t="s">
        <v>256</v>
      </c>
      <c r="F3" s="77" t="s">
        <v>252</v>
      </c>
      <c r="G3" s="78" t="s">
        <v>257</v>
      </c>
      <c r="H3" s="76" t="s">
        <v>258</v>
      </c>
    </row>
    <row r="4" spans="1:8" x14ac:dyDescent="0.25">
      <c r="A4" s="114"/>
      <c r="B4" s="115"/>
      <c r="C4" s="116"/>
      <c r="D4" s="72" t="s">
        <v>259</v>
      </c>
      <c r="E4" s="74" t="s">
        <v>260</v>
      </c>
      <c r="F4" s="74" t="s">
        <v>261</v>
      </c>
      <c r="G4" s="79">
        <v>25.1</v>
      </c>
      <c r="H4" s="76" t="s">
        <v>262</v>
      </c>
    </row>
    <row r="5" spans="1:8" x14ac:dyDescent="0.25">
      <c r="A5" s="114"/>
      <c r="B5" s="115"/>
      <c r="C5" s="116"/>
      <c r="D5" s="72" t="s">
        <v>263</v>
      </c>
      <c r="E5" s="74" t="s">
        <v>264</v>
      </c>
      <c r="F5" s="74" t="s">
        <v>261</v>
      </c>
      <c r="G5" s="79">
        <v>25.68</v>
      </c>
      <c r="H5" s="76" t="s">
        <v>265</v>
      </c>
    </row>
    <row r="6" spans="1:8" x14ac:dyDescent="0.25">
      <c r="A6" s="114"/>
      <c r="B6" s="115"/>
      <c r="C6" s="116"/>
      <c r="D6" s="72" t="s">
        <v>266</v>
      </c>
      <c r="E6" s="74" t="s">
        <v>264</v>
      </c>
      <c r="F6" s="74" t="s">
        <v>261</v>
      </c>
      <c r="G6" s="79">
        <v>14.5</v>
      </c>
      <c r="H6" s="76" t="s">
        <v>267</v>
      </c>
    </row>
    <row r="7" spans="1:8" x14ac:dyDescent="0.25">
      <c r="A7" s="114"/>
      <c r="B7" s="115"/>
      <c r="C7" s="116"/>
      <c r="D7" s="72" t="s">
        <v>268</v>
      </c>
      <c r="E7" s="74" t="s">
        <v>269</v>
      </c>
      <c r="F7" s="77" t="s">
        <v>270</v>
      </c>
      <c r="G7" s="79">
        <v>8000.1</v>
      </c>
      <c r="H7" s="76" t="s">
        <v>271</v>
      </c>
    </row>
    <row r="8" spans="1:8" x14ac:dyDescent="0.25">
      <c r="A8" s="114"/>
      <c r="B8" s="115"/>
      <c r="C8" s="116"/>
      <c r="D8" s="72" t="s">
        <v>272</v>
      </c>
      <c r="E8" s="74" t="s">
        <v>273</v>
      </c>
      <c r="F8" s="77" t="s">
        <v>270</v>
      </c>
      <c r="G8" s="79">
        <v>9220.7999999999993</v>
      </c>
      <c r="H8" s="76" t="s">
        <v>274</v>
      </c>
    </row>
    <row r="9" spans="1:8" x14ac:dyDescent="0.25">
      <c r="A9" s="114"/>
      <c r="B9" s="115"/>
      <c r="C9" s="116"/>
      <c r="D9" s="72" t="s">
        <v>275</v>
      </c>
      <c r="E9" s="74" t="s">
        <v>276</v>
      </c>
      <c r="F9" s="77" t="s">
        <v>270</v>
      </c>
      <c r="G9" s="79">
        <v>10284.799999999999</v>
      </c>
      <c r="H9" s="76" t="s">
        <v>277</v>
      </c>
    </row>
    <row r="10" spans="1:8" ht="30" x14ac:dyDescent="0.25">
      <c r="A10" s="117">
        <v>2</v>
      </c>
      <c r="B10" s="118" t="s">
        <v>278</v>
      </c>
      <c r="C10" s="117" t="s">
        <v>279</v>
      </c>
      <c r="D10" s="80" t="s">
        <v>232</v>
      </c>
      <c r="E10" s="81" t="s">
        <v>280</v>
      </c>
      <c r="F10" s="81" t="s">
        <v>252</v>
      </c>
      <c r="G10" s="82" t="s">
        <v>281</v>
      </c>
      <c r="H10" s="83" t="s">
        <v>282</v>
      </c>
    </row>
    <row r="11" spans="1:8" x14ac:dyDescent="0.25">
      <c r="A11" s="117"/>
      <c r="B11" s="118"/>
      <c r="C11" s="117"/>
      <c r="D11" s="80" t="s">
        <v>283</v>
      </c>
      <c r="E11" s="84" t="s">
        <v>284</v>
      </c>
      <c r="F11" s="85" t="s">
        <v>285</v>
      </c>
      <c r="G11" s="82" t="b">
        <v>1</v>
      </c>
      <c r="H11" s="83" t="s">
        <v>286</v>
      </c>
    </row>
    <row r="12" spans="1:8" x14ac:dyDescent="0.25">
      <c r="A12" s="108">
        <v>3</v>
      </c>
      <c r="B12" s="109" t="s">
        <v>287</v>
      </c>
      <c r="C12" s="110" t="s">
        <v>288</v>
      </c>
      <c r="D12" s="86" t="s">
        <v>236</v>
      </c>
      <c r="E12" s="87" t="s">
        <v>289</v>
      </c>
      <c r="F12" s="87" t="s">
        <v>252</v>
      </c>
      <c r="G12" s="88" t="s">
        <v>290</v>
      </c>
      <c r="H12" s="89" t="s">
        <v>291</v>
      </c>
    </row>
    <row r="13" spans="1:8" x14ac:dyDescent="0.25">
      <c r="A13" s="108"/>
      <c r="B13" s="109"/>
      <c r="C13" s="110"/>
      <c r="D13" s="86" t="s">
        <v>233</v>
      </c>
      <c r="E13" s="90" t="s">
        <v>292</v>
      </c>
      <c r="F13" s="90" t="s">
        <v>252</v>
      </c>
      <c r="G13" s="91">
        <v>311</v>
      </c>
      <c r="H13" s="89" t="s">
        <v>293</v>
      </c>
    </row>
    <row r="14" spans="1:8" x14ac:dyDescent="0.25">
      <c r="A14" s="108"/>
      <c r="B14" s="109"/>
      <c r="C14" s="110"/>
      <c r="D14" s="86" t="s">
        <v>234</v>
      </c>
      <c r="E14" s="90" t="s">
        <v>294</v>
      </c>
      <c r="F14" s="90" t="s">
        <v>295</v>
      </c>
      <c r="G14" s="92" t="s">
        <v>198</v>
      </c>
      <c r="H14" s="89" t="s">
        <v>296</v>
      </c>
    </row>
    <row r="15" spans="1:8" x14ac:dyDescent="0.25">
      <c r="A15" s="108"/>
      <c r="B15" s="109"/>
      <c r="C15" s="110"/>
      <c r="D15" s="86" t="s">
        <v>237</v>
      </c>
      <c r="E15" s="89" t="s">
        <v>264</v>
      </c>
      <c r="F15" s="90" t="s">
        <v>252</v>
      </c>
      <c r="G15" s="92" t="s">
        <v>11</v>
      </c>
      <c r="H15" s="89" t="s">
        <v>297</v>
      </c>
    </row>
    <row r="16" spans="1:8" x14ac:dyDescent="0.25">
      <c r="A16" s="108"/>
      <c r="B16" s="109"/>
      <c r="C16" s="110"/>
      <c r="D16" s="86" t="s">
        <v>235</v>
      </c>
      <c r="E16" s="87" t="s">
        <v>276</v>
      </c>
      <c r="F16" s="87" t="s">
        <v>270</v>
      </c>
      <c r="G16" s="93">
        <v>34.1</v>
      </c>
      <c r="H16" s="86" t="s">
        <v>298</v>
      </c>
    </row>
    <row r="17" spans="1:8" x14ac:dyDescent="0.25">
      <c r="A17" s="108"/>
      <c r="B17" s="109"/>
      <c r="C17" s="110"/>
      <c r="D17" s="86" t="s">
        <v>238</v>
      </c>
      <c r="E17" s="89" t="s">
        <v>264</v>
      </c>
      <c r="F17" s="87" t="s">
        <v>270</v>
      </c>
      <c r="G17" s="93">
        <v>34.200000000000003</v>
      </c>
      <c r="H17" s="89" t="s">
        <v>299</v>
      </c>
    </row>
    <row r="18" spans="1:8" x14ac:dyDescent="0.25">
      <c r="A18" s="108"/>
      <c r="B18" s="109"/>
      <c r="C18" s="110"/>
      <c r="D18" s="86" t="s">
        <v>239</v>
      </c>
      <c r="E18" s="89" t="s">
        <v>264</v>
      </c>
      <c r="F18" s="87" t="s">
        <v>300</v>
      </c>
      <c r="G18" s="93" t="s">
        <v>301</v>
      </c>
      <c r="H18" s="89" t="s">
        <v>302</v>
      </c>
    </row>
    <row r="19" spans="1:8" x14ac:dyDescent="0.25">
      <c r="A19" s="111">
        <v>4</v>
      </c>
      <c r="B19" s="112" t="s">
        <v>303</v>
      </c>
      <c r="C19" s="113" t="s">
        <v>304</v>
      </c>
      <c r="D19" s="94" t="s">
        <v>250</v>
      </c>
      <c r="E19" s="83" t="s">
        <v>305</v>
      </c>
      <c r="F19" s="83" t="s">
        <v>252</v>
      </c>
      <c r="G19" s="95" t="s">
        <v>306</v>
      </c>
      <c r="H19" s="83" t="s">
        <v>307</v>
      </c>
    </row>
    <row r="20" spans="1:8" x14ac:dyDescent="0.25">
      <c r="A20" s="111"/>
      <c r="B20" s="112"/>
      <c r="C20" s="113"/>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311</v>
      </c>
      <c r="B1" s="97" t="s">
        <v>312</v>
      </c>
      <c r="C1" s="97" t="s">
        <v>313</v>
      </c>
      <c r="D1" s="98" t="s">
        <v>314</v>
      </c>
      <c r="E1" s="99"/>
    </row>
    <row r="2" spans="1:5" x14ac:dyDescent="0.25">
      <c r="A2" s="100" t="s">
        <v>198</v>
      </c>
      <c r="B2" s="100" t="s">
        <v>199</v>
      </c>
      <c r="C2" s="100" t="s">
        <v>52</v>
      </c>
      <c r="D2" s="101" t="s">
        <v>315</v>
      </c>
      <c r="E2" s="99"/>
    </row>
    <row r="3" spans="1:5" x14ac:dyDescent="0.25">
      <c r="A3" s="100" t="s">
        <v>198</v>
      </c>
      <c r="B3" s="100" t="s">
        <v>85</v>
      </c>
      <c r="C3" s="100" t="s">
        <v>13</v>
      </c>
      <c r="D3" s="101" t="s">
        <v>306</v>
      </c>
      <c r="E3" s="99"/>
    </row>
    <row r="4" spans="1:5" x14ac:dyDescent="0.25">
      <c r="A4" s="100" t="s">
        <v>198</v>
      </c>
      <c r="B4" s="100" t="s">
        <v>78</v>
      </c>
      <c r="C4" s="100" t="s">
        <v>30</v>
      </c>
      <c r="D4" s="101" t="s">
        <v>316</v>
      </c>
      <c r="E4" s="99"/>
    </row>
    <row r="5" spans="1:5" x14ac:dyDescent="0.25">
      <c r="A5" s="100" t="s">
        <v>198</v>
      </c>
      <c r="B5" s="100" t="s">
        <v>133</v>
      </c>
      <c r="C5" s="100" t="s">
        <v>16</v>
      </c>
      <c r="D5" s="101" t="s">
        <v>317</v>
      </c>
      <c r="E5" s="99"/>
    </row>
    <row r="6" spans="1:5" x14ac:dyDescent="0.25">
      <c r="A6" s="100" t="s">
        <v>198</v>
      </c>
      <c r="B6" s="100" t="s">
        <v>137</v>
      </c>
      <c r="C6" s="100" t="s">
        <v>47</v>
      </c>
      <c r="D6" s="101" t="s">
        <v>318</v>
      </c>
      <c r="E6" s="99"/>
    </row>
    <row r="7" spans="1:5" x14ac:dyDescent="0.25">
      <c r="A7" s="100" t="s">
        <v>198</v>
      </c>
      <c r="B7" s="100" t="s">
        <v>138</v>
      </c>
      <c r="C7" s="100" t="s">
        <v>27</v>
      </c>
      <c r="D7" s="101" t="s">
        <v>319</v>
      </c>
      <c r="E7" s="99"/>
    </row>
    <row r="8" spans="1:5" x14ac:dyDescent="0.25">
      <c r="A8" s="100" t="s">
        <v>198</v>
      </c>
      <c r="B8" s="100" t="s">
        <v>190</v>
      </c>
      <c r="C8" s="100" t="s">
        <v>30</v>
      </c>
      <c r="D8" s="101" t="s">
        <v>320</v>
      </c>
      <c r="E8" s="99"/>
    </row>
    <row r="9" spans="1:5" x14ac:dyDescent="0.25">
      <c r="A9" s="100" t="s">
        <v>198</v>
      </c>
      <c r="B9" s="100" t="s">
        <v>190</v>
      </c>
      <c r="C9" s="100" t="s">
        <v>31</v>
      </c>
      <c r="D9" s="101" t="s">
        <v>321</v>
      </c>
      <c r="E9" s="99"/>
    </row>
    <row r="10" spans="1:5" x14ac:dyDescent="0.25">
      <c r="A10" s="100" t="s">
        <v>198</v>
      </c>
      <c r="B10" s="100" t="s">
        <v>93</v>
      </c>
      <c r="C10" s="100" t="s">
        <v>52</v>
      </c>
      <c r="D10" s="101" t="s">
        <v>322</v>
      </c>
      <c r="E10" s="99"/>
    </row>
    <row r="11" spans="1:5" x14ac:dyDescent="0.25">
      <c r="A11" s="100" t="s">
        <v>198</v>
      </c>
      <c r="B11" s="100" t="s">
        <v>82</v>
      </c>
      <c r="C11" s="100" t="s">
        <v>3</v>
      </c>
      <c r="D11" s="101" t="s">
        <v>323</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5F25KTUSNP4X-205032580-159198</_dlc_DocId>
    <_dlc_DocIdUrl xmlns="d65e48b5-f38d-431e-9b4f-47403bf4583f">
      <Url>https://rkas.sharepoint.com/Kliendisuhted/_layouts/15/DocIdRedir.aspx?ID=5F25KTUSNP4X-205032580-159198</Url>
      <Description>5F25KTUSNP4X-205032580-159198</Description>
    </_dlc_DocIdUrl>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3BC067B1-6E31-458E-B85F-262062D893F0}"/>
</file>

<file path=customXml/itemProps3.xml><?xml version="1.0" encoding="utf-8"?>
<ds:datastoreItem xmlns:ds="http://schemas.openxmlformats.org/officeDocument/2006/customXml" ds:itemID="{7EC26B7E-8F13-4187-A18A-CFC4B5153ABA}">
  <ds:schemaRefs>
    <ds:schemaRef ds:uri="http://schemas.microsoft.com/sharepoint/event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Kerli Kikojan</cp:lastModifiedBy>
  <cp:lastPrinted>2015-02-09T13:42:07Z</cp:lastPrinted>
  <dcterms:created xsi:type="dcterms:W3CDTF">2014-12-29T14:35:11Z</dcterms:created>
  <dcterms:modified xsi:type="dcterms:W3CDTF">2024-02-06T07:41:06Z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8facbdce-5b2f-4f8f-b705-db3ae5fd46bd</vt:lpwstr>
  </property>
</Properties>
</file>